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.mt.ads\doa\DOA_Share$\Rmtd\123\KKR123\PREMIUM\FY 2021\2021 Auto Premium Discount Program\"/>
    </mc:Choice>
  </mc:AlternateContent>
  <xr:revisionPtr revIDLastSave="0" documentId="13_ncr:1_{4F144B18-3661-4D88-AA8E-35B5F1EEAF41}" xr6:coauthVersionLast="45" xr6:coauthVersionMax="45" xr10:uidLastSave="{00000000-0000-0000-0000-000000000000}"/>
  <bookViews>
    <workbookView xWindow="-120" yWindow="-120" windowWidth="23280" windowHeight="12600" xr2:uid="{00000000-000D-0000-FFFF-FFFF00000000}"/>
  </bookViews>
  <sheets>
    <sheet name="Auto Discount" sheetId="1" r:id="rId1"/>
  </sheets>
  <definedNames>
    <definedName name="_xlnm.Print_Area" localSheetId="0">'Auto Discount'!$A$1:$K$78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1" i="1" l="1"/>
  <c r="M18" i="1"/>
  <c r="M28" i="1"/>
  <c r="M39" i="1"/>
  <c r="M53" i="1"/>
  <c r="J58" i="1"/>
  <c r="K67" i="1"/>
  <c r="K66" i="1"/>
  <c r="K14" i="1"/>
  <c r="K13" i="1"/>
  <c r="E67" i="1"/>
  <c r="J61" i="1"/>
  <c r="F71" i="1"/>
  <c r="G71" i="1"/>
  <c r="G77" i="1"/>
  <c r="H63" i="1"/>
  <c r="H64" i="1"/>
  <c r="H65" i="1"/>
  <c r="H66" i="1"/>
  <c r="H67" i="1"/>
  <c r="E61" i="1"/>
  <c r="E62" i="1"/>
  <c r="E19" i="1"/>
  <c r="E70" i="1"/>
  <c r="E69" i="1"/>
  <c r="E68" i="1"/>
  <c r="E66" i="1"/>
  <c r="E57" i="1"/>
  <c r="E46" i="1"/>
  <c r="E44" i="1"/>
  <c r="E36" i="1"/>
  <c r="E35" i="1"/>
  <c r="E34" i="1"/>
  <c r="E33" i="1"/>
  <c r="E31" i="1"/>
  <c r="E30" i="1"/>
  <c r="E29" i="1"/>
  <c r="E28" i="1"/>
  <c r="E16" i="1"/>
  <c r="E14" i="1"/>
  <c r="E13" i="1"/>
  <c r="E10" i="1"/>
  <c r="H32" i="1"/>
  <c r="C38" i="1"/>
  <c r="C37" i="1"/>
  <c r="H36" i="1"/>
  <c r="H30" i="1"/>
  <c r="I7" i="1"/>
  <c r="H7" i="1"/>
  <c r="G7" i="1"/>
  <c r="E7" i="1"/>
  <c r="D7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I30" i="1"/>
  <c r="K30" i="1"/>
  <c r="H21" i="1"/>
  <c r="I21" i="1"/>
  <c r="H31" i="1"/>
  <c r="I31" i="1"/>
  <c r="I32" i="1"/>
  <c r="J32" i="1"/>
  <c r="H33" i="1"/>
  <c r="I33" i="1"/>
  <c r="H34" i="1"/>
  <c r="I34" i="1"/>
  <c r="H35" i="1"/>
  <c r="I35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K62" i="1"/>
  <c r="I62" i="1"/>
  <c r="I63" i="1"/>
  <c r="I64" i="1"/>
  <c r="I65" i="1"/>
  <c r="I66" i="1"/>
  <c r="I67" i="1"/>
  <c r="H68" i="1"/>
  <c r="I68" i="1"/>
  <c r="H69" i="1"/>
  <c r="I69" i="1"/>
  <c r="H70" i="1"/>
  <c r="I70" i="1"/>
  <c r="K29" i="1"/>
  <c r="K28" i="1"/>
  <c r="J15" i="1"/>
  <c r="J53" i="1"/>
  <c r="J43" i="1"/>
  <c r="J45" i="1"/>
  <c r="K31" i="1"/>
  <c r="K33" i="1"/>
  <c r="K70" i="1"/>
  <c r="J60" i="1"/>
  <c r="J63" i="1"/>
  <c r="J64" i="1"/>
  <c r="J65" i="1"/>
  <c r="K68" i="1"/>
  <c r="J56" i="1"/>
  <c r="J54" i="1"/>
  <c r="K34" i="1"/>
  <c r="I13" i="1"/>
  <c r="H13" i="1"/>
  <c r="I10" i="1"/>
  <c r="H10" i="1"/>
  <c r="K69" i="1"/>
  <c r="K10" i="1"/>
  <c r="I78" i="1"/>
  <c r="D71" i="1"/>
  <c r="B71" i="1"/>
  <c r="K44" i="1"/>
  <c r="K57" i="1"/>
  <c r="I71" i="1"/>
  <c r="J39" i="1"/>
  <c r="J71" i="1"/>
  <c r="K35" i="1"/>
  <c r="H71" i="1"/>
  <c r="E71" i="1"/>
  <c r="I77" i="1"/>
  <c r="K78" i="1"/>
  <c r="K77" i="1"/>
</calcChain>
</file>

<file path=xl/sharedStrings.xml><?xml version="1.0" encoding="utf-8"?>
<sst xmlns="http://schemas.openxmlformats.org/spreadsheetml/2006/main" count="97" uniqueCount="88">
  <si>
    <t>INSURANCE PREMIUM DISCOUNTS</t>
  </si>
  <si>
    <t>AUTO PROGRAM</t>
  </si>
  <si>
    <t>UNEARNED</t>
  </si>
  <si>
    <t>EARNED</t>
  </si>
  <si>
    <t>Course</t>
  </si>
  <si>
    <t>Total</t>
  </si>
  <si>
    <t>%</t>
  </si>
  <si>
    <t>CC</t>
  </si>
  <si>
    <t>AL</t>
  </si>
  <si>
    <t>AUTO</t>
  </si>
  <si>
    <t>REPORTING ENTITY</t>
  </si>
  <si>
    <t>Participants</t>
  </si>
  <si>
    <t>FTEs</t>
  </si>
  <si>
    <t>Participation</t>
  </si>
  <si>
    <t>Premium</t>
  </si>
  <si>
    <t>Discount</t>
  </si>
  <si>
    <t>DISCOUNT</t>
  </si>
  <si>
    <t>ADMINISTRATION</t>
  </si>
  <si>
    <t>ADMINISTRATION PUBLIC DEFENDERS OFFICE</t>
  </si>
  <si>
    <t>AGRICULTURE</t>
  </si>
  <si>
    <t>AUDITORS OFFICE</t>
  </si>
  <si>
    <t>COMMERCE</t>
  </si>
  <si>
    <t>COMMISSIONER OF POLITICAL PRACTICES</t>
  </si>
  <si>
    <t>CORRECTIONS</t>
  </si>
  <si>
    <t>ENVIRONMENTAL QUALITY</t>
  </si>
  <si>
    <t>FISH, WILDLIFE &amp; PARKS</t>
  </si>
  <si>
    <t>JUSTICE</t>
  </si>
  <si>
    <t>LABOR &amp; INDUSTRY</t>
  </si>
  <si>
    <t>LIVESTOCK</t>
  </si>
  <si>
    <t>MILITARY AFFAIRS</t>
  </si>
  <si>
    <t>NATURAL RESOURCES</t>
  </si>
  <si>
    <t>REVENUE</t>
  </si>
  <si>
    <t>TRANSPORTATION</t>
  </si>
  <si>
    <t>GOVERNOR'S OFFICE</t>
  </si>
  <si>
    <t>LEGISLATIVE BRANCH</t>
  </si>
  <si>
    <t>LEGISLATIVE BRANCH CONSUMER COUNCIL</t>
  </si>
  <si>
    <t>MONTANA ARTS COUNCIL</t>
  </si>
  <si>
    <t>MONTANA HISTORICAL SOCIETY</t>
  </si>
  <si>
    <t>OFFICE OF PUBLIC INSTRUCTION</t>
  </si>
  <si>
    <t>PUBLIC HEALTH &amp; HUMAN SERVICES</t>
  </si>
  <si>
    <t>PUBLIC SERVICE REGULATION (COMMISSION)</t>
  </si>
  <si>
    <t>SECRETARY OF STATE</t>
  </si>
  <si>
    <t>STATE BOARD OF EDUCATION</t>
  </si>
  <si>
    <t>STATE BOARD OF EDUCATION SCHOOL FOR THE DEAF &amp; BLIND</t>
  </si>
  <si>
    <t>STATE FUND</t>
  </si>
  <si>
    <t>SUPREME COURT- JUDICIARY</t>
  </si>
  <si>
    <t>MSU AGRICULTURAL EXPERIMENT STATIONS</t>
  </si>
  <si>
    <t>MSU BOZEMAN</t>
  </si>
  <si>
    <t>MSU EXTENSION SERVICE</t>
  </si>
  <si>
    <t xml:space="preserve">MSU FIRE SERVICES TRAINING </t>
  </si>
  <si>
    <t>MSU-NORTHERN</t>
  </si>
  <si>
    <t>UM MISSOULA</t>
  </si>
  <si>
    <t>UM MT TECH</t>
  </si>
  <si>
    <t>UM WESTERN</t>
  </si>
  <si>
    <t>TOTALS</t>
  </si>
  <si>
    <t>Note #1- Administration includes Teachers Retirement and Public Employees Retirement Division.</t>
  </si>
  <si>
    <t>Note #2- Commerce includes the Montana Heritage Commission.</t>
  </si>
  <si>
    <t>ADMINISTRATION PUBLIC EMPLOYEES RETIREMENT DIVISION</t>
  </si>
  <si>
    <t>MONTANA STATE LIBRARY</t>
  </si>
  <si>
    <t>UM HELENA COLLEGE</t>
  </si>
  <si>
    <t>MSU GREAT FALLS COLLEGE</t>
  </si>
  <si>
    <t>ADMINISTRATION TEACHERS RETIREMENT</t>
  </si>
  <si>
    <t>Total Auto Premium</t>
  </si>
  <si>
    <t>Total Discount</t>
  </si>
  <si>
    <t>COMMERCE MONTANA HERITAGE COMMISSION - 0</t>
  </si>
  <si>
    <t>PUBLIC HEALTH &amp; HUMAN SERVICES VETERAN'S HOME- GLENDIVE - 0</t>
  </si>
  <si>
    <t>5% of FTEs</t>
  </si>
  <si>
    <t>COMMISSIONER OF HIGHER EDUCATION</t>
  </si>
  <si>
    <t>MSU BILLINGS</t>
  </si>
  <si>
    <t>FY 2020</t>
  </si>
  <si>
    <t>CORRECTIONS MT STATE CORRECTIONAL TREATMENT CENTER - 0</t>
  </si>
  <si>
    <t>TRANSPORTATION-MOTOR POOL - 0</t>
  </si>
  <si>
    <t>PUBLIC HEALTH &amp; HUMAN SERVICES MONTANA CHEMICAL DEPENDENCY CENTER - 1</t>
  </si>
  <si>
    <t>Note #3- Corrections includes the Board of Crime Control.</t>
  </si>
  <si>
    <t>FY 2021</t>
  </si>
  <si>
    <t>Denotes elected to participate in 2020.</t>
  </si>
  <si>
    <t>CORRECTIONS BOARD OF CRIME CONTROL - 0</t>
  </si>
  <si>
    <t>CORRECTIONS MONTANA WOMEN'S PRISON - 6</t>
  </si>
  <si>
    <t>CORRECTIONS PINE HILLS YOUTH CORRECTIONAL FACILITY - 0</t>
  </si>
  <si>
    <t>CORRECTIONS PRISON INDUSTRIES - 0</t>
  </si>
  <si>
    <t>CORRECTIONS RIVERSIDE YOUTH CORRECTIONAL FACILITY - 0</t>
  </si>
  <si>
    <t>CORRECTIONS STATE PRISON - 2</t>
  </si>
  <si>
    <t>CORRECTIONS BOARD OF PARDONS - 1</t>
  </si>
  <si>
    <t>TRANSPORTATION-EQUIPMENT - 0</t>
  </si>
  <si>
    <t>PUBLIC HEALTH &amp; HUMAN SERVICES MENTAL HEALTH NURSING CARE CENTER - 0</t>
  </si>
  <si>
    <t>PUBLIC HEALTH &amp; HUMAN SERVICES INTENSIVE BEHAVIOR CENTER/BOULDER CAMPUS - 0</t>
  </si>
  <si>
    <t>PUBLIC HEALTH &amp; HUMAN SERVICES STATE HOSPITAL - 0</t>
  </si>
  <si>
    <t>PUBLIC HEALTH &amp; HUMAN SERVICES VETERAN'S HOME- COLUMBIA FALLS - 16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</si>
</sst>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&quot;$&quot;#,##0"/>
    <numFmt numFmtId="167" formatCode="_(* #,##0_);_(* \(#,##0\);_(* &quot;-&quot;?_);_(@_)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2"/>
      <color rgb="FFFF000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6" tint="-0.499984740745262"/>
      <name val="Arial"/>
      <family val="2"/>
    </font>
    <font>
      <sz val="11"/>
      <color theme="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6" borderId="15" applyNumberFormat="0" applyAlignment="0" applyProtection="0"/>
  </cellStyleXfs>
  <cellXfs count="95">
    <xf numFmtId="0" fontId="0" fillId="0" borderId="0" xfId="0"/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/>
    <xf numFmtId="164" fontId="5" fillId="0" borderId="0" xfId="0" applyNumberFormat="1" applyFont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6" fillId="0" borderId="0" xfId="0" applyFont="1" applyFill="1" applyAlignment="1">
      <alignment horizontal="centerContinuous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 applyBorder="1"/>
    <xf numFmtId="0" fontId="6" fillId="0" borderId="0" xfId="0" applyFont="1" applyFill="1"/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6" fillId="3" borderId="4" xfId="0" applyFont="1" applyFill="1" applyBorder="1" applyAlignment="1">
      <alignment shrinkToFit="1"/>
    </xf>
    <xf numFmtId="165" fontId="6" fillId="7" borderId="4" xfId="0" applyNumberFormat="1" applyFont="1" applyFill="1" applyBorder="1" applyAlignment="1">
      <alignment shrinkToFit="1"/>
    </xf>
    <xf numFmtId="43" fontId="6" fillId="0" borderId="4" xfId="1" applyFont="1" applyFill="1" applyBorder="1" applyAlignment="1">
      <alignment shrinkToFit="1"/>
    </xf>
    <xf numFmtId="165" fontId="6" fillId="3" borderId="4" xfId="1" applyNumberFormat="1" applyFont="1" applyFill="1" applyBorder="1" applyAlignment="1">
      <alignment shrinkToFit="1"/>
    </xf>
    <xf numFmtId="165" fontId="6" fillId="0" borderId="4" xfId="1" applyNumberFormat="1" applyFont="1" applyFill="1" applyBorder="1" applyAlignment="1">
      <alignment shrinkToFit="1"/>
    </xf>
    <xf numFmtId="166" fontId="6" fillId="0" borderId="5" xfId="3" applyNumberFormat="1" applyFont="1" applyFill="1" applyBorder="1"/>
    <xf numFmtId="166" fontId="6" fillId="0" borderId="0" xfId="3" applyNumberFormat="1" applyFont="1" applyFill="1" applyBorder="1"/>
    <xf numFmtId="43" fontId="6" fillId="0" borderId="0" xfId="0" applyNumberFormat="1" applyFont="1" applyFill="1"/>
    <xf numFmtId="0" fontId="6" fillId="0" borderId="5" xfId="0" applyFont="1" applyFill="1" applyBorder="1" applyAlignment="1">
      <alignment shrinkToFit="1"/>
    </xf>
    <xf numFmtId="0" fontId="6" fillId="3" borderId="5" xfId="0" applyFont="1" applyFill="1" applyBorder="1" applyAlignment="1">
      <alignment shrinkToFit="1"/>
    </xf>
    <xf numFmtId="43" fontId="6" fillId="0" borderId="5" xfId="1" applyFont="1" applyFill="1" applyBorder="1" applyAlignment="1">
      <alignment shrinkToFit="1"/>
    </xf>
    <xf numFmtId="9" fontId="6" fillId="0" borderId="5" xfId="2" applyFont="1" applyFill="1" applyBorder="1" applyAlignment="1">
      <alignment shrinkToFit="1"/>
    </xf>
    <xf numFmtId="165" fontId="6" fillId="3" borderId="5" xfId="1" applyNumberFormat="1" applyFont="1" applyFill="1" applyBorder="1" applyAlignment="1">
      <alignment shrinkToFit="1"/>
    </xf>
    <xf numFmtId="165" fontId="6" fillId="0" borderId="5" xfId="1" applyNumberFormat="1" applyFont="1" applyFill="1" applyBorder="1" applyAlignment="1">
      <alignment shrinkToFit="1"/>
    </xf>
    <xf numFmtId="0" fontId="6" fillId="0" borderId="4" xfId="0" applyFont="1" applyFill="1" applyBorder="1" applyAlignment="1">
      <alignment shrinkToFit="1"/>
    </xf>
    <xf numFmtId="0" fontId="6" fillId="7" borderId="4" xfId="0" applyFont="1" applyFill="1" applyBorder="1" applyAlignment="1">
      <alignment shrinkToFit="1"/>
    </xf>
    <xf numFmtId="9" fontId="6" fillId="0" borderId="5" xfId="2" applyNumberFormat="1" applyFont="1" applyFill="1" applyBorder="1" applyAlignment="1">
      <alignment shrinkToFit="1"/>
    </xf>
    <xf numFmtId="1" fontId="6" fillId="3" borderId="4" xfId="0" applyNumberFormat="1" applyFont="1" applyFill="1" applyBorder="1" applyAlignment="1">
      <alignment shrinkToFit="1"/>
    </xf>
    <xf numFmtId="166" fontId="6" fillId="0" borderId="0" xfId="0" applyNumberFormat="1" applyFont="1" applyFill="1"/>
    <xf numFmtId="165" fontId="6" fillId="0" borderId="0" xfId="0" applyNumberFormat="1" applyFont="1" applyFill="1"/>
    <xf numFmtId="166" fontId="6" fillId="0" borderId="0" xfId="0" applyNumberFormat="1" applyFont="1" applyFill="1" applyBorder="1"/>
    <xf numFmtId="43" fontId="6" fillId="0" borderId="0" xfId="0" applyNumberFormat="1" applyFont="1" applyFill="1" applyBorder="1"/>
    <xf numFmtId="3" fontId="5" fillId="4" borderId="10" xfId="0" applyNumberFormat="1" applyFont="1" applyFill="1" applyBorder="1"/>
    <xf numFmtId="43" fontId="5" fillId="4" borderId="10" xfId="1" applyFont="1" applyFill="1" applyBorder="1"/>
    <xf numFmtId="9" fontId="5" fillId="4" borderId="16" xfId="2" applyNumberFormat="1" applyFont="1" applyFill="1" applyBorder="1"/>
    <xf numFmtId="165" fontId="5" fillId="4" borderId="10" xfId="1" applyNumberFormat="1" applyFont="1" applyFill="1" applyBorder="1"/>
    <xf numFmtId="166" fontId="5" fillId="4" borderId="11" xfId="3" applyNumberFormat="1" applyFont="1" applyFill="1" applyBorder="1"/>
    <xf numFmtId="166" fontId="5" fillId="4" borderId="12" xfId="3" applyNumberFormat="1" applyFont="1" applyFill="1" applyBorder="1"/>
    <xf numFmtId="3" fontId="5" fillId="0" borderId="0" xfId="0" applyNumberFormat="1" applyFont="1" applyBorder="1"/>
    <xf numFmtId="3" fontId="5" fillId="0" borderId="13" xfId="0" applyNumberFormat="1" applyFont="1" applyBorder="1"/>
    <xf numFmtId="0" fontId="6" fillId="0" borderId="4" xfId="0" applyFont="1" applyFill="1" applyBorder="1"/>
    <xf numFmtId="0" fontId="7" fillId="0" borderId="0" xfId="0" applyFont="1" applyFill="1" applyBorder="1"/>
    <xf numFmtId="0" fontId="6" fillId="0" borderId="14" xfId="0" applyFont="1" applyFill="1" applyBorder="1"/>
    <xf numFmtId="0" fontId="6" fillId="2" borderId="14" xfId="0" applyFont="1" applyFill="1" applyBorder="1"/>
    <xf numFmtId="166" fontId="8" fillId="0" borderId="0" xfId="0" applyNumberFormat="1" applyFont="1" applyFill="1" applyBorder="1"/>
    <xf numFmtId="0" fontId="6" fillId="2" borderId="0" xfId="0" applyFont="1" applyFill="1" applyBorder="1"/>
    <xf numFmtId="165" fontId="7" fillId="0" borderId="0" xfId="0" applyNumberFormat="1" applyFont="1" applyFill="1" applyBorder="1"/>
    <xf numFmtId="167" fontId="7" fillId="0" borderId="0" xfId="0" applyNumberFormat="1" applyFont="1" applyFill="1" applyBorder="1"/>
    <xf numFmtId="0" fontId="6" fillId="5" borderId="0" xfId="0" applyFont="1" applyFill="1" applyBorder="1"/>
    <xf numFmtId="43" fontId="6" fillId="0" borderId="0" xfId="0" applyNumberFormat="1" applyFont="1" applyBorder="1"/>
    <xf numFmtId="165" fontId="6" fillId="0" borderId="0" xfId="0" applyNumberFormat="1" applyFont="1" applyBorder="1"/>
    <xf numFmtId="0" fontId="9" fillId="6" borderId="15" xfId="4" applyFont="1"/>
    <xf numFmtId="165" fontId="9" fillId="6" borderId="15" xfId="4" applyNumberFormat="1" applyFont="1" applyAlignment="1">
      <alignment horizontal="right"/>
    </xf>
    <xf numFmtId="165" fontId="9" fillId="6" borderId="15" xfId="4" applyNumberFormat="1" applyFont="1"/>
    <xf numFmtId="9" fontId="9" fillId="6" borderId="15" xfId="4" applyNumberFormat="1" applyFont="1"/>
    <xf numFmtId="166" fontId="9" fillId="6" borderId="15" xfId="4" applyNumberFormat="1" applyFont="1"/>
    <xf numFmtId="9" fontId="8" fillId="0" borderId="5" xfId="2" applyNumberFormat="1" applyFont="1" applyFill="1" applyBorder="1" applyAlignment="1">
      <alignment shrinkToFit="1"/>
    </xf>
    <xf numFmtId="9" fontId="6" fillId="8" borderId="5" xfId="2" applyNumberFormat="1" applyFont="1" applyFill="1" applyBorder="1" applyAlignment="1">
      <alignment shrinkToFit="1"/>
    </xf>
    <xf numFmtId="9" fontId="10" fillId="9" borderId="4" xfId="2" applyNumberFormat="1" applyFont="1" applyFill="1" applyBorder="1" applyAlignment="1">
      <alignment shrinkToFit="1"/>
    </xf>
    <xf numFmtId="9" fontId="10" fillId="9" borderId="5" xfId="2" applyNumberFormat="1" applyFont="1" applyFill="1" applyBorder="1" applyAlignment="1">
      <alignment shrinkToFit="1"/>
    </xf>
    <xf numFmtId="9" fontId="10" fillId="9" borderId="5" xfId="2" applyFont="1" applyFill="1" applyBorder="1" applyAlignment="1">
      <alignment shrinkToFit="1"/>
    </xf>
    <xf numFmtId="9" fontId="6" fillId="10" borderId="5" xfId="2" applyNumberFormat="1" applyFont="1" applyFill="1" applyBorder="1" applyAlignment="1">
      <alignment shrinkToFit="1"/>
    </xf>
    <xf numFmtId="9" fontId="10" fillId="0" borderId="5" xfId="2" applyFont="1" applyFill="1" applyBorder="1" applyAlignment="1">
      <alignment shrinkToFit="1"/>
    </xf>
    <xf numFmtId="43" fontId="11" fillId="0" borderId="0" xfId="1" applyFont="1"/>
    <xf numFmtId="43" fontId="12" fillId="0" borderId="0" xfId="1" applyFont="1"/>
    <xf numFmtId="43" fontId="13" fillId="0" borderId="0" xfId="1" applyFont="1" applyBorder="1" applyAlignment="1">
      <alignment horizontal="center"/>
    </xf>
    <xf numFmtId="43" fontId="12" fillId="0" borderId="0" xfId="1" applyFont="1" applyFill="1"/>
    <xf numFmtId="43" fontId="12" fillId="0" borderId="0" xfId="1" applyFont="1" applyFill="1" applyBorder="1"/>
    <xf numFmtId="43" fontId="12" fillId="0" borderId="0" xfId="1" applyFont="1" applyBorder="1"/>
    <xf numFmtId="43" fontId="13" fillId="0" borderId="0" xfId="1" applyFont="1" applyBorder="1"/>
    <xf numFmtId="43" fontId="11" fillId="0" borderId="0" xfId="1" applyFont="1" applyBorder="1"/>
    <xf numFmtId="0" fontId="2" fillId="0" borderId="0" xfId="0" applyFont="1" applyBorder="1" applyAlignment="1">
      <alignment horizontal="center"/>
    </xf>
  </cellXfs>
  <cellStyles count="5">
    <cellStyle name="Check Cell" xfId="4" builtinId="23"/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94"/>
  <sheetViews>
    <sheetView tabSelected="1" zoomScaleNormal="100" zoomScaleSheetLayoutView="100" workbookViewId="0">
      <selection activeCell="A3" sqref="A3:K3"/>
    </sheetView>
  </sheetViews>
  <sheetFormatPr defaultColWidth="9.140625" defaultRowHeight="14.25" x14ac:dyDescent="0.2"/>
  <cols>
    <col min="1" max="1" width="68.28515625" style="3" customWidth="1"/>
    <col min="2" max="2" width="18.7109375" style="3" hidden="1" customWidth="1"/>
    <col min="3" max="3" width="14.7109375" style="3" hidden="1" customWidth="1"/>
    <col min="4" max="9" width="18.7109375" style="3" hidden="1" customWidth="1"/>
    <col min="10" max="10" width="20.7109375" style="4" customWidth="1"/>
    <col min="11" max="12" width="20.7109375" style="5" customWidth="1"/>
    <col min="13" max="13" width="14.28515625" style="86" bestFit="1" customWidth="1"/>
    <col min="14" max="14" width="10.42578125" style="2" bestFit="1" customWidth="1"/>
    <col min="15" max="16384" width="9.140625" style="2"/>
  </cols>
  <sheetData>
    <row r="1" spans="1:14" ht="18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1"/>
    </row>
    <row r="2" spans="1:14" ht="18" x14ac:dyDescent="0.25">
      <c r="A2" s="94" t="s">
        <v>74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1"/>
    </row>
    <row r="3" spans="1:14" ht="18" x14ac:dyDescent="0.2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1"/>
    </row>
    <row r="4" spans="1:14" s="9" customFormat="1" ht="15.75" x14ac:dyDescent="0.25">
      <c r="A4" s="6"/>
      <c r="B4" s="6"/>
      <c r="C4" s="6"/>
      <c r="D4" s="6"/>
      <c r="E4" s="6"/>
      <c r="F4" s="6"/>
      <c r="G4" s="6"/>
      <c r="H4" s="6"/>
      <c r="I4" s="6"/>
      <c r="J4" s="7"/>
      <c r="K4" s="8"/>
      <c r="L4" s="8"/>
      <c r="M4" s="87"/>
    </row>
    <row r="5" spans="1:14" s="9" customFormat="1" ht="15.75" x14ac:dyDescent="0.25">
      <c r="A5" s="6"/>
      <c r="B5" s="6"/>
      <c r="C5" s="6"/>
      <c r="D5" s="6"/>
      <c r="E5" s="6"/>
      <c r="F5" s="6"/>
      <c r="G5" s="6"/>
      <c r="H5" s="6"/>
      <c r="I5" s="6"/>
      <c r="J5" s="7"/>
      <c r="K5" s="8"/>
      <c r="L5" s="8"/>
      <c r="M5" s="87"/>
    </row>
    <row r="6" spans="1:14" s="9" customFormat="1" ht="15.75" thickBot="1" x14ac:dyDescent="0.25">
      <c r="A6" s="10"/>
      <c r="B6" s="10"/>
      <c r="C6" s="10"/>
      <c r="D6" s="10"/>
      <c r="E6" s="10"/>
      <c r="F6" s="10"/>
      <c r="G6" s="10"/>
      <c r="H6" s="10"/>
      <c r="I6" s="10"/>
      <c r="J6" s="11"/>
      <c r="K6" s="12"/>
      <c r="L6" s="12"/>
      <c r="M6" s="87"/>
    </row>
    <row r="7" spans="1:14" s="20" customFormat="1" ht="15.75" customHeight="1" x14ac:dyDescent="0.25">
      <c r="A7" s="13"/>
      <c r="B7" s="14" t="s">
        <v>69</v>
      </c>
      <c r="C7" s="15" t="s">
        <v>66</v>
      </c>
      <c r="D7" s="13" t="str">
        <f>B7</f>
        <v>FY 2020</v>
      </c>
      <c r="E7" s="16" t="str">
        <f>B7</f>
        <v>FY 2020</v>
      </c>
      <c r="F7" s="14" t="s">
        <v>74</v>
      </c>
      <c r="G7" s="13" t="str">
        <f>F7</f>
        <v>FY 2021</v>
      </c>
      <c r="H7" s="14" t="str">
        <f>F7</f>
        <v>FY 2021</v>
      </c>
      <c r="I7" s="16" t="str">
        <f>F7</f>
        <v>FY 2021</v>
      </c>
      <c r="J7" s="17" t="s">
        <v>2</v>
      </c>
      <c r="K7" s="18" t="s">
        <v>3</v>
      </c>
      <c r="L7" s="19"/>
      <c r="M7" s="88"/>
    </row>
    <row r="8" spans="1:14" s="20" customFormat="1" ht="15.75" customHeight="1" x14ac:dyDescent="0.25">
      <c r="A8" s="21"/>
      <c r="B8" s="22" t="s">
        <v>4</v>
      </c>
      <c r="C8" s="23" t="s">
        <v>4</v>
      </c>
      <c r="D8" s="21" t="s">
        <v>5</v>
      </c>
      <c r="E8" s="24" t="s">
        <v>6</v>
      </c>
      <c r="F8" s="22" t="s">
        <v>7</v>
      </c>
      <c r="G8" s="21" t="s">
        <v>8</v>
      </c>
      <c r="H8" s="22" t="s">
        <v>7</v>
      </c>
      <c r="I8" s="24" t="s">
        <v>8</v>
      </c>
      <c r="J8" s="25" t="s">
        <v>9</v>
      </c>
      <c r="K8" s="26" t="s">
        <v>9</v>
      </c>
      <c r="L8" s="19"/>
      <c r="M8" s="88"/>
    </row>
    <row r="9" spans="1:14" s="20" customFormat="1" ht="16.5" thickBot="1" x14ac:dyDescent="0.3">
      <c r="A9" s="27" t="s">
        <v>10</v>
      </c>
      <c r="B9" s="28" t="s">
        <v>11</v>
      </c>
      <c r="C9" s="29" t="s">
        <v>11</v>
      </c>
      <c r="D9" s="27" t="s">
        <v>12</v>
      </c>
      <c r="E9" s="30" t="s">
        <v>13</v>
      </c>
      <c r="F9" s="28" t="s">
        <v>14</v>
      </c>
      <c r="G9" s="27" t="s">
        <v>14</v>
      </c>
      <c r="H9" s="28" t="s">
        <v>15</v>
      </c>
      <c r="I9" s="30" t="s">
        <v>15</v>
      </c>
      <c r="J9" s="31" t="s">
        <v>16</v>
      </c>
      <c r="K9" s="32" t="s">
        <v>16</v>
      </c>
      <c r="L9" s="19"/>
      <c r="M9" s="88"/>
    </row>
    <row r="10" spans="1:14" s="12" customFormat="1" ht="15.75" x14ac:dyDescent="0.25">
      <c r="A10" s="11" t="s">
        <v>17</v>
      </c>
      <c r="B10" s="33">
        <v>46</v>
      </c>
      <c r="C10" s="34">
        <v>0</v>
      </c>
      <c r="D10" s="35">
        <v>543.95000000000005</v>
      </c>
      <c r="E10" s="81">
        <f>B10/D10</f>
        <v>8.4566596194503157E-2</v>
      </c>
      <c r="F10" s="36">
        <v>11534</v>
      </c>
      <c r="G10" s="37">
        <v>7534</v>
      </c>
      <c r="H10" s="36">
        <f>F10*0.1</f>
        <v>1153.4000000000001</v>
      </c>
      <c r="I10" s="37">
        <f>G10*0.1</f>
        <v>753.40000000000009</v>
      </c>
      <c r="J10" s="38"/>
      <c r="K10" s="38">
        <f>SUM(H10:I10)</f>
        <v>1906.8000000000002</v>
      </c>
      <c r="L10" s="39"/>
      <c r="M10" s="89"/>
      <c r="N10" s="40"/>
    </row>
    <row r="11" spans="1:14" s="12" customFormat="1" ht="15" hidden="1" x14ac:dyDescent="0.2">
      <c r="A11" s="41" t="s">
        <v>61</v>
      </c>
      <c r="B11" s="42"/>
      <c r="C11" s="34">
        <v>0</v>
      </c>
      <c r="D11" s="43">
        <v>21</v>
      </c>
      <c r="E11" s="44"/>
      <c r="F11" s="45">
        <v>0</v>
      </c>
      <c r="G11" s="46">
        <v>0</v>
      </c>
      <c r="H11" s="45">
        <v>0</v>
      </c>
      <c r="I11" s="46"/>
      <c r="J11" s="38"/>
      <c r="K11" s="38"/>
      <c r="L11" s="39"/>
      <c r="M11" s="89"/>
    </row>
    <row r="12" spans="1:14" s="12" customFormat="1" ht="15.75" hidden="1" x14ac:dyDescent="0.25">
      <c r="A12" s="47" t="s">
        <v>57</v>
      </c>
      <c r="B12" s="33"/>
      <c r="C12" s="34">
        <v>0</v>
      </c>
      <c r="D12" s="35">
        <v>50</v>
      </c>
      <c r="E12" s="85"/>
      <c r="F12" s="36">
        <v>0</v>
      </c>
      <c r="G12" s="37">
        <v>0</v>
      </c>
      <c r="H12" s="36">
        <v>0</v>
      </c>
      <c r="I12" s="37"/>
      <c r="J12" s="38"/>
      <c r="K12" s="38"/>
      <c r="L12" s="39"/>
      <c r="M12" s="89"/>
    </row>
    <row r="13" spans="1:14" s="12" customFormat="1" ht="15.75" x14ac:dyDescent="0.25">
      <c r="A13" s="11" t="s">
        <v>18</v>
      </c>
      <c r="B13" s="33">
        <v>17</v>
      </c>
      <c r="C13" s="34">
        <v>0</v>
      </c>
      <c r="D13" s="35">
        <v>298.77999999999997</v>
      </c>
      <c r="E13" s="83">
        <f>B13/D13</f>
        <v>5.6898052078452381E-2</v>
      </c>
      <c r="F13" s="36">
        <v>4928</v>
      </c>
      <c r="G13" s="37">
        <v>1135</v>
      </c>
      <c r="H13" s="36">
        <f>F13*0.1</f>
        <v>492.8</v>
      </c>
      <c r="I13" s="37">
        <f>G13*0.1</f>
        <v>113.5</v>
      </c>
      <c r="J13" s="38"/>
      <c r="K13" s="38">
        <f t="shared" ref="K13:K14" si="0">SUM(H13:I13)</f>
        <v>606.29999999999995</v>
      </c>
      <c r="L13" s="39"/>
      <c r="M13" s="89"/>
    </row>
    <row r="14" spans="1:14" s="12" customFormat="1" ht="15.75" x14ac:dyDescent="0.25">
      <c r="A14" s="11" t="s">
        <v>19</v>
      </c>
      <c r="B14" s="33">
        <v>6</v>
      </c>
      <c r="C14" s="34">
        <v>0</v>
      </c>
      <c r="D14" s="35">
        <v>131.44999999999999</v>
      </c>
      <c r="E14" s="82">
        <f t="shared" ref="E14:E16" si="1">B14/D14</f>
        <v>4.5644731837200463E-2</v>
      </c>
      <c r="F14" s="36">
        <v>11523</v>
      </c>
      <c r="G14" s="37">
        <v>8779</v>
      </c>
      <c r="H14" s="36">
        <f t="shared" ref="H14:H69" si="2">F14*0.1</f>
        <v>1152.3</v>
      </c>
      <c r="I14" s="37">
        <f t="shared" ref="I14:I69" si="3">G14*0.1</f>
        <v>877.90000000000009</v>
      </c>
      <c r="J14" s="38"/>
      <c r="K14" s="38">
        <f t="shared" si="0"/>
        <v>2030.2</v>
      </c>
      <c r="L14" s="39"/>
      <c r="M14" s="89"/>
    </row>
    <row r="15" spans="1:14" s="12" customFormat="1" ht="15" x14ac:dyDescent="0.2">
      <c r="A15" s="41" t="s">
        <v>20</v>
      </c>
      <c r="B15" s="50">
        <v>1</v>
      </c>
      <c r="C15" s="34">
        <v>0</v>
      </c>
      <c r="D15" s="35">
        <v>78.5</v>
      </c>
      <c r="E15" s="84"/>
      <c r="F15" s="36">
        <v>516</v>
      </c>
      <c r="G15" s="37">
        <v>0</v>
      </c>
      <c r="H15" s="36">
        <f t="shared" si="2"/>
        <v>51.6</v>
      </c>
      <c r="I15" s="37">
        <f t="shared" si="3"/>
        <v>0</v>
      </c>
      <c r="J15" s="38">
        <f t="shared" ref="J15" si="4">SUM(H15:I15)</f>
        <v>51.6</v>
      </c>
      <c r="K15" s="38"/>
      <c r="L15" s="39"/>
      <c r="M15" s="89"/>
    </row>
    <row r="16" spans="1:14" s="12" customFormat="1" ht="15.75" x14ac:dyDescent="0.25">
      <c r="A16" s="11" t="s">
        <v>21</v>
      </c>
      <c r="B16" s="33">
        <v>17</v>
      </c>
      <c r="C16" s="34">
        <v>0</v>
      </c>
      <c r="D16" s="35">
        <v>204.54</v>
      </c>
      <c r="E16" s="82">
        <f t="shared" si="1"/>
        <v>8.311332746651022E-2</v>
      </c>
      <c r="F16" s="36">
        <v>662</v>
      </c>
      <c r="G16" s="37">
        <v>93</v>
      </c>
      <c r="H16" s="36">
        <f t="shared" si="2"/>
        <v>66.2</v>
      </c>
      <c r="I16" s="37">
        <f t="shared" si="3"/>
        <v>9.3000000000000007</v>
      </c>
      <c r="J16" s="38"/>
      <c r="K16" s="38">
        <v>157</v>
      </c>
      <c r="L16" s="39"/>
      <c r="M16" s="89">
        <v>75.5</v>
      </c>
    </row>
    <row r="17" spans="1:14" s="12" customFormat="1" ht="15.75" hidden="1" x14ac:dyDescent="0.25">
      <c r="A17" s="47" t="s">
        <v>64</v>
      </c>
      <c r="B17" s="33"/>
      <c r="C17" s="48"/>
      <c r="D17" s="35">
        <v>8</v>
      </c>
      <c r="E17" s="82"/>
      <c r="F17" s="36">
        <v>389</v>
      </c>
      <c r="G17" s="37">
        <v>429</v>
      </c>
      <c r="H17" s="36">
        <f t="shared" si="2"/>
        <v>38.900000000000006</v>
      </c>
      <c r="I17" s="37">
        <f t="shared" si="3"/>
        <v>42.900000000000006</v>
      </c>
      <c r="J17" s="38"/>
      <c r="K17" s="38"/>
      <c r="L17" s="39"/>
      <c r="M17" s="89">
        <v>81.800000000000011</v>
      </c>
    </row>
    <row r="18" spans="1:14" s="12" customFormat="1" ht="15" x14ac:dyDescent="0.2">
      <c r="A18" s="47" t="s">
        <v>22</v>
      </c>
      <c r="B18" s="33"/>
      <c r="C18" s="34">
        <v>0</v>
      </c>
      <c r="D18" s="35">
        <v>7.5</v>
      </c>
      <c r="E18" s="49"/>
      <c r="F18" s="36">
        <v>0</v>
      </c>
      <c r="G18" s="37">
        <v>0</v>
      </c>
      <c r="H18" s="36">
        <f t="shared" si="2"/>
        <v>0</v>
      </c>
      <c r="I18" s="37">
        <f t="shared" si="3"/>
        <v>0</v>
      </c>
      <c r="J18" s="38">
        <v>0</v>
      </c>
      <c r="K18" s="38"/>
      <c r="L18" s="39"/>
      <c r="M18" s="89">
        <f>SUM(M16:M17)</f>
        <v>157.30000000000001</v>
      </c>
    </row>
    <row r="19" spans="1:14" s="12" customFormat="1" ht="15.75" x14ac:dyDescent="0.25">
      <c r="A19" s="11" t="s">
        <v>23</v>
      </c>
      <c r="B19" s="33">
        <v>65</v>
      </c>
      <c r="C19" s="34">
        <v>0</v>
      </c>
      <c r="D19" s="35">
        <v>1368.43</v>
      </c>
      <c r="E19" s="82">
        <f>B19/D19</f>
        <v>4.74996894251076E-2</v>
      </c>
      <c r="F19" s="36">
        <v>29915</v>
      </c>
      <c r="G19" s="37">
        <v>7048</v>
      </c>
      <c r="H19" s="36">
        <f t="shared" si="2"/>
        <v>2991.5</v>
      </c>
      <c r="I19" s="37">
        <f t="shared" si="3"/>
        <v>704.80000000000007</v>
      </c>
      <c r="J19" s="38"/>
      <c r="K19" s="38">
        <v>11878</v>
      </c>
      <c r="L19" s="39"/>
      <c r="M19" s="89">
        <v>3696.3</v>
      </c>
      <c r="N19" s="51"/>
    </row>
    <row r="20" spans="1:14" s="12" customFormat="1" ht="15" hidden="1" x14ac:dyDescent="0.2">
      <c r="A20" s="47" t="s">
        <v>82</v>
      </c>
      <c r="B20" s="33"/>
      <c r="C20" s="48"/>
      <c r="D20" s="35"/>
      <c r="E20" s="49"/>
      <c r="F20" s="36">
        <v>0</v>
      </c>
      <c r="G20" s="37">
        <v>0</v>
      </c>
      <c r="H20" s="36">
        <f t="shared" si="2"/>
        <v>0</v>
      </c>
      <c r="I20" s="37">
        <f t="shared" si="3"/>
        <v>0</v>
      </c>
      <c r="J20" s="38"/>
      <c r="K20" s="38"/>
      <c r="L20" s="39"/>
      <c r="M20" s="89">
        <v>0</v>
      </c>
    </row>
    <row r="21" spans="1:14" s="9" customFormat="1" ht="15" hidden="1" x14ac:dyDescent="0.2">
      <c r="A21" s="47" t="s">
        <v>76</v>
      </c>
      <c r="B21" s="33"/>
      <c r="C21" s="48"/>
      <c r="D21" s="35"/>
      <c r="E21" s="49"/>
      <c r="F21" s="36">
        <v>354</v>
      </c>
      <c r="G21" s="37">
        <v>0</v>
      </c>
      <c r="H21" s="36">
        <f>F21*0.1</f>
        <v>35.4</v>
      </c>
      <c r="I21" s="37">
        <f>G21*0.1</f>
        <v>0</v>
      </c>
      <c r="J21" s="38"/>
      <c r="K21" s="38"/>
      <c r="L21" s="39"/>
      <c r="M21" s="87">
        <v>35.4</v>
      </c>
    </row>
    <row r="22" spans="1:14" s="9" customFormat="1" ht="15" hidden="1" x14ac:dyDescent="0.2">
      <c r="A22" s="47" t="s">
        <v>77</v>
      </c>
      <c r="B22" s="33"/>
      <c r="C22" s="48"/>
      <c r="D22" s="35"/>
      <c r="E22" s="49"/>
      <c r="F22" s="36">
        <v>1605</v>
      </c>
      <c r="G22" s="37">
        <v>526</v>
      </c>
      <c r="H22" s="36">
        <f t="shared" si="2"/>
        <v>160.5</v>
      </c>
      <c r="I22" s="37">
        <f t="shared" si="3"/>
        <v>52.6</v>
      </c>
      <c r="J22" s="38"/>
      <c r="K22" s="38"/>
      <c r="L22" s="39"/>
      <c r="M22" s="87">
        <v>213.1</v>
      </c>
    </row>
    <row r="23" spans="1:14" s="9" customFormat="1" ht="15" hidden="1" x14ac:dyDescent="0.2">
      <c r="A23" s="47" t="s">
        <v>78</v>
      </c>
      <c r="B23" s="33"/>
      <c r="C23" s="48"/>
      <c r="D23" s="35"/>
      <c r="E23" s="49"/>
      <c r="F23" s="36">
        <v>913</v>
      </c>
      <c r="G23" s="37">
        <v>1696</v>
      </c>
      <c r="H23" s="36">
        <f t="shared" si="2"/>
        <v>91.300000000000011</v>
      </c>
      <c r="I23" s="37">
        <f t="shared" si="3"/>
        <v>169.60000000000002</v>
      </c>
      <c r="J23" s="38"/>
      <c r="K23" s="38"/>
      <c r="L23" s="39"/>
      <c r="M23" s="87">
        <v>260.90000000000003</v>
      </c>
    </row>
    <row r="24" spans="1:14" s="9" customFormat="1" ht="15" hidden="1" x14ac:dyDescent="0.2">
      <c r="A24" s="47" t="s">
        <v>79</v>
      </c>
      <c r="B24" s="33"/>
      <c r="C24" s="48"/>
      <c r="D24" s="35"/>
      <c r="E24" s="49"/>
      <c r="F24" s="36">
        <v>3260</v>
      </c>
      <c r="G24" s="37">
        <v>25076</v>
      </c>
      <c r="H24" s="36">
        <f t="shared" si="2"/>
        <v>326</v>
      </c>
      <c r="I24" s="37">
        <f t="shared" si="3"/>
        <v>2507.6000000000004</v>
      </c>
      <c r="J24" s="38"/>
      <c r="K24" s="38"/>
      <c r="L24" s="39"/>
      <c r="M24" s="87">
        <v>2833.6000000000004</v>
      </c>
    </row>
    <row r="25" spans="1:14" s="9" customFormat="1" ht="15" hidden="1" x14ac:dyDescent="0.2">
      <c r="A25" s="47" t="s">
        <v>80</v>
      </c>
      <c r="B25" s="33"/>
      <c r="C25" s="48"/>
      <c r="D25" s="35"/>
      <c r="E25" s="49"/>
      <c r="F25" s="36">
        <v>431</v>
      </c>
      <c r="G25" s="37">
        <v>521</v>
      </c>
      <c r="H25" s="36">
        <f t="shared" si="2"/>
        <v>43.1</v>
      </c>
      <c r="I25" s="37">
        <f t="shared" si="3"/>
        <v>52.1</v>
      </c>
      <c r="J25" s="38"/>
      <c r="K25" s="38"/>
      <c r="L25" s="39"/>
      <c r="M25" s="87">
        <v>95.2</v>
      </c>
    </row>
    <row r="26" spans="1:14" s="9" customFormat="1" ht="15" hidden="1" x14ac:dyDescent="0.2">
      <c r="A26" s="47" t="s">
        <v>81</v>
      </c>
      <c r="B26" s="33"/>
      <c r="C26" s="48"/>
      <c r="D26" s="35"/>
      <c r="E26" s="49"/>
      <c r="F26" s="36">
        <v>16509</v>
      </c>
      <c r="G26" s="37">
        <v>30150</v>
      </c>
      <c r="H26" s="36">
        <f t="shared" si="2"/>
        <v>1650.9</v>
      </c>
      <c r="I26" s="37">
        <f t="shared" si="3"/>
        <v>3015</v>
      </c>
      <c r="J26" s="38"/>
      <c r="K26" s="38"/>
      <c r="L26" s="39"/>
      <c r="M26" s="87">
        <v>4665.8999999999996</v>
      </c>
    </row>
    <row r="27" spans="1:14" s="9" customFormat="1" ht="15" hidden="1" x14ac:dyDescent="0.2">
      <c r="A27" s="47" t="s">
        <v>70</v>
      </c>
      <c r="B27" s="33"/>
      <c r="C27" s="48"/>
      <c r="D27" s="35"/>
      <c r="E27" s="49"/>
      <c r="F27" s="36">
        <v>536</v>
      </c>
      <c r="G27" s="37">
        <v>236</v>
      </c>
      <c r="H27" s="36">
        <f t="shared" si="2"/>
        <v>53.6</v>
      </c>
      <c r="I27" s="37">
        <f t="shared" si="3"/>
        <v>23.6</v>
      </c>
      <c r="J27" s="38"/>
      <c r="K27" s="38"/>
      <c r="L27" s="39"/>
      <c r="M27" s="87">
        <v>77.2</v>
      </c>
    </row>
    <row r="28" spans="1:14" s="9" customFormat="1" ht="15.75" x14ac:dyDescent="0.25">
      <c r="A28" s="11" t="s">
        <v>24</v>
      </c>
      <c r="B28" s="33">
        <v>28</v>
      </c>
      <c r="C28" s="34">
        <v>0</v>
      </c>
      <c r="D28" s="35">
        <v>444.45</v>
      </c>
      <c r="E28" s="82">
        <f t="shared" ref="E28:E30" si="5">B28/D28</f>
        <v>6.2999212509843625E-2</v>
      </c>
      <c r="F28" s="36">
        <v>22982</v>
      </c>
      <c r="G28" s="37">
        <v>15183</v>
      </c>
      <c r="H28" s="36">
        <f t="shared" si="2"/>
        <v>2298.2000000000003</v>
      </c>
      <c r="I28" s="37">
        <f t="shared" si="3"/>
        <v>1518.3000000000002</v>
      </c>
      <c r="J28" s="38"/>
      <c r="K28" s="38">
        <f t="shared" ref="K28:K30" si="6">SUM(H28:I28)</f>
        <v>3816.5000000000005</v>
      </c>
      <c r="L28" s="39"/>
      <c r="M28" s="87">
        <f>SUM(M19:M27)</f>
        <v>11877.6</v>
      </c>
    </row>
    <row r="29" spans="1:14" s="9" customFormat="1" ht="15.75" x14ac:dyDescent="0.25">
      <c r="A29" s="11" t="s">
        <v>25</v>
      </c>
      <c r="B29" s="33">
        <v>60</v>
      </c>
      <c r="C29" s="34">
        <v>0</v>
      </c>
      <c r="D29" s="35">
        <v>862.57</v>
      </c>
      <c r="E29" s="82">
        <f t="shared" si="5"/>
        <v>6.9559571976767098E-2</v>
      </c>
      <c r="F29" s="36">
        <v>40645</v>
      </c>
      <c r="G29" s="37">
        <v>35965</v>
      </c>
      <c r="H29" s="36">
        <f t="shared" si="2"/>
        <v>4064.5</v>
      </c>
      <c r="I29" s="37">
        <f t="shared" si="3"/>
        <v>3596.5</v>
      </c>
      <c r="J29" s="38"/>
      <c r="K29" s="38">
        <f t="shared" si="6"/>
        <v>7661</v>
      </c>
      <c r="L29" s="39"/>
      <c r="M29" s="87"/>
    </row>
    <row r="30" spans="1:14" s="9" customFormat="1" ht="15.75" x14ac:dyDescent="0.25">
      <c r="A30" s="11" t="s">
        <v>26</v>
      </c>
      <c r="B30" s="33">
        <v>101</v>
      </c>
      <c r="C30" s="34">
        <v>0</v>
      </c>
      <c r="D30" s="35">
        <v>906.18</v>
      </c>
      <c r="E30" s="82">
        <f t="shared" si="5"/>
        <v>0.1114568849455958</v>
      </c>
      <c r="F30" s="36">
        <v>210018</v>
      </c>
      <c r="G30" s="37">
        <v>73865</v>
      </c>
      <c r="H30" s="36">
        <f t="shared" si="2"/>
        <v>21001.800000000003</v>
      </c>
      <c r="I30" s="37">
        <f t="shared" si="3"/>
        <v>7386.5</v>
      </c>
      <c r="J30" s="38"/>
      <c r="K30" s="38">
        <f t="shared" si="6"/>
        <v>28388.300000000003</v>
      </c>
      <c r="L30" s="39"/>
      <c r="M30" s="87"/>
    </row>
    <row r="31" spans="1:14" s="9" customFormat="1" ht="15.75" x14ac:dyDescent="0.25">
      <c r="A31" s="11" t="s">
        <v>27</v>
      </c>
      <c r="B31" s="33">
        <v>187</v>
      </c>
      <c r="C31" s="34">
        <v>0</v>
      </c>
      <c r="D31" s="35">
        <v>827.57</v>
      </c>
      <c r="E31" s="82">
        <f t="shared" ref="E31:E36" si="7">B31/D31</f>
        <v>0.22596275843735272</v>
      </c>
      <c r="F31" s="36">
        <v>33136</v>
      </c>
      <c r="G31" s="37">
        <v>20967</v>
      </c>
      <c r="H31" s="36">
        <f t="shared" si="2"/>
        <v>3313.6000000000004</v>
      </c>
      <c r="I31" s="37">
        <f t="shared" si="3"/>
        <v>2096.7000000000003</v>
      </c>
      <c r="J31" s="38"/>
      <c r="K31" s="38">
        <f>SUM(H31:I31)</f>
        <v>5410.3000000000011</v>
      </c>
      <c r="L31" s="39"/>
      <c r="M31" s="87"/>
    </row>
    <row r="32" spans="1:14" s="9" customFormat="1" ht="15" x14ac:dyDescent="0.2">
      <c r="A32" s="11" t="s">
        <v>28</v>
      </c>
      <c r="B32" s="33">
        <v>1</v>
      </c>
      <c r="C32" s="34">
        <v>0</v>
      </c>
      <c r="D32" s="35">
        <v>138.75</v>
      </c>
      <c r="E32" s="49"/>
      <c r="F32" s="36">
        <v>7064</v>
      </c>
      <c r="G32" s="37">
        <v>11769</v>
      </c>
      <c r="H32" s="36">
        <f t="shared" si="2"/>
        <v>706.40000000000009</v>
      </c>
      <c r="I32" s="37">
        <f t="shared" si="3"/>
        <v>1176.9000000000001</v>
      </c>
      <c r="J32" s="38">
        <f>SUM(H32:I32)</f>
        <v>1883.3000000000002</v>
      </c>
      <c r="K32" s="38"/>
      <c r="L32" s="39"/>
      <c r="M32" s="87"/>
    </row>
    <row r="33" spans="1:14" s="9" customFormat="1" ht="15.75" x14ac:dyDescent="0.25">
      <c r="A33" s="11" t="s">
        <v>29</v>
      </c>
      <c r="B33" s="33">
        <v>48</v>
      </c>
      <c r="C33" s="34">
        <v>0</v>
      </c>
      <c r="D33" s="35">
        <v>231.03</v>
      </c>
      <c r="E33" s="82">
        <f t="shared" si="7"/>
        <v>0.20776522529541619</v>
      </c>
      <c r="F33" s="36">
        <v>19067</v>
      </c>
      <c r="G33" s="37">
        <v>1191</v>
      </c>
      <c r="H33" s="36">
        <f t="shared" si="2"/>
        <v>1906.7</v>
      </c>
      <c r="I33" s="37">
        <f t="shared" si="3"/>
        <v>119.10000000000001</v>
      </c>
      <c r="J33" s="38"/>
      <c r="K33" s="38">
        <f>SUM(H33:I33)</f>
        <v>2025.8</v>
      </c>
      <c r="L33" s="39"/>
      <c r="M33" s="87"/>
    </row>
    <row r="34" spans="1:14" s="9" customFormat="1" ht="15.75" x14ac:dyDescent="0.25">
      <c r="A34" s="11" t="s">
        <v>30</v>
      </c>
      <c r="B34" s="33">
        <v>33</v>
      </c>
      <c r="C34" s="34">
        <v>0</v>
      </c>
      <c r="D34" s="35">
        <v>591.26</v>
      </c>
      <c r="E34" s="82">
        <f t="shared" si="7"/>
        <v>5.5813009505124647E-2</v>
      </c>
      <c r="F34" s="36">
        <v>114213</v>
      </c>
      <c r="G34" s="37">
        <v>55275</v>
      </c>
      <c r="H34" s="36">
        <f t="shared" si="2"/>
        <v>11421.300000000001</v>
      </c>
      <c r="I34" s="37">
        <f t="shared" si="3"/>
        <v>5527.5</v>
      </c>
      <c r="J34" s="38"/>
      <c r="K34" s="38">
        <f>SUM(H34:I34)</f>
        <v>16948.800000000003</v>
      </c>
      <c r="L34" s="39"/>
      <c r="M34" s="87"/>
    </row>
    <row r="35" spans="1:14" s="9" customFormat="1" ht="15.75" x14ac:dyDescent="0.25">
      <c r="A35" s="11" t="s">
        <v>31</v>
      </c>
      <c r="B35" s="33">
        <v>39</v>
      </c>
      <c r="C35" s="34">
        <v>0</v>
      </c>
      <c r="D35" s="35">
        <v>634.16999999999996</v>
      </c>
      <c r="E35" s="82">
        <f t="shared" si="7"/>
        <v>6.1497705662519518E-2</v>
      </c>
      <c r="F35" s="36">
        <v>22444</v>
      </c>
      <c r="G35" s="37">
        <v>13420</v>
      </c>
      <c r="H35" s="36">
        <f t="shared" si="2"/>
        <v>2244.4</v>
      </c>
      <c r="I35" s="37">
        <f t="shared" si="3"/>
        <v>1342</v>
      </c>
      <c r="J35" s="38"/>
      <c r="K35" s="38">
        <f>SUM(H35:I35)</f>
        <v>3586.4</v>
      </c>
      <c r="L35" s="39"/>
      <c r="M35" s="87"/>
    </row>
    <row r="36" spans="1:14" s="12" customFormat="1" ht="15.75" x14ac:dyDescent="0.25">
      <c r="A36" s="11" t="s">
        <v>32</v>
      </c>
      <c r="B36" s="33">
        <v>153</v>
      </c>
      <c r="C36" s="34">
        <v>0</v>
      </c>
      <c r="D36" s="35">
        <v>2128.27</v>
      </c>
      <c r="E36" s="82">
        <f t="shared" si="7"/>
        <v>7.1889374938330197E-2</v>
      </c>
      <c r="F36" s="36">
        <v>3093</v>
      </c>
      <c r="G36" s="37">
        <v>613</v>
      </c>
      <c r="H36" s="36">
        <f t="shared" si="2"/>
        <v>309.3</v>
      </c>
      <c r="I36" s="37">
        <f t="shared" si="3"/>
        <v>61.300000000000004</v>
      </c>
      <c r="J36" s="38"/>
      <c r="K36" s="38">
        <v>54140</v>
      </c>
      <c r="L36" s="39"/>
      <c r="M36" s="90">
        <v>371</v>
      </c>
    </row>
    <row r="37" spans="1:14" s="12" customFormat="1" ht="15.75" hidden="1" x14ac:dyDescent="0.25">
      <c r="A37" s="47" t="s">
        <v>71</v>
      </c>
      <c r="B37" s="33"/>
      <c r="C37" s="34">
        <f t="shared" ref="C37:C38" si="8">D37*0.05</f>
        <v>0</v>
      </c>
      <c r="D37" s="35"/>
      <c r="E37" s="82"/>
      <c r="F37" s="36">
        <v>0</v>
      </c>
      <c r="G37" s="37">
        <v>177211</v>
      </c>
      <c r="H37" s="36">
        <f t="shared" si="2"/>
        <v>0</v>
      </c>
      <c r="I37" s="37">
        <f t="shared" si="3"/>
        <v>17721.100000000002</v>
      </c>
      <c r="J37" s="38"/>
      <c r="K37" s="38"/>
      <c r="L37" s="39"/>
      <c r="M37" s="90">
        <v>17721.100000000002</v>
      </c>
    </row>
    <row r="38" spans="1:14" s="12" customFormat="1" ht="15.75" hidden="1" x14ac:dyDescent="0.25">
      <c r="A38" s="47" t="s">
        <v>83</v>
      </c>
      <c r="B38" s="33"/>
      <c r="C38" s="34">
        <f t="shared" si="8"/>
        <v>0</v>
      </c>
      <c r="D38" s="35"/>
      <c r="E38" s="82"/>
      <c r="F38" s="36">
        <v>0</v>
      </c>
      <c r="G38" s="37">
        <v>360476</v>
      </c>
      <c r="H38" s="36">
        <f t="shared" si="2"/>
        <v>0</v>
      </c>
      <c r="I38" s="37">
        <f t="shared" si="3"/>
        <v>36047.599999999999</v>
      </c>
      <c r="J38" s="38"/>
      <c r="K38" s="38"/>
      <c r="L38" s="39"/>
      <c r="M38" s="90">
        <v>36047.599999999999</v>
      </c>
      <c r="N38" s="52"/>
    </row>
    <row r="39" spans="1:14" s="12" customFormat="1" ht="15" x14ac:dyDescent="0.2">
      <c r="A39" s="47" t="s">
        <v>33</v>
      </c>
      <c r="B39" s="33">
        <v>2</v>
      </c>
      <c r="C39" s="34">
        <v>0</v>
      </c>
      <c r="D39" s="35">
        <v>60.07</v>
      </c>
      <c r="E39" s="49"/>
      <c r="F39" s="36">
        <v>1499</v>
      </c>
      <c r="G39" s="37">
        <v>0</v>
      </c>
      <c r="H39" s="36">
        <f t="shared" si="2"/>
        <v>149.9</v>
      </c>
      <c r="I39" s="37">
        <f t="shared" si="3"/>
        <v>0</v>
      </c>
      <c r="J39" s="38">
        <f>SUM(H39:I39)</f>
        <v>149.9</v>
      </c>
      <c r="K39" s="38"/>
      <c r="L39" s="39"/>
      <c r="M39" s="89">
        <f>SUM(M36:M38)</f>
        <v>54139.7</v>
      </c>
    </row>
    <row r="40" spans="1:14" s="12" customFormat="1" ht="15" x14ac:dyDescent="0.2">
      <c r="A40" s="11" t="s">
        <v>34</v>
      </c>
      <c r="B40" s="33">
        <v>1</v>
      </c>
      <c r="C40" s="34">
        <v>0</v>
      </c>
      <c r="D40" s="35">
        <v>188.85</v>
      </c>
      <c r="E40" s="49"/>
      <c r="F40" s="36">
        <v>0</v>
      </c>
      <c r="G40" s="37">
        <v>0</v>
      </c>
      <c r="H40" s="36">
        <f t="shared" si="2"/>
        <v>0</v>
      </c>
      <c r="I40" s="37">
        <f t="shared" si="3"/>
        <v>0</v>
      </c>
      <c r="J40" s="38">
        <v>0</v>
      </c>
      <c r="K40" s="38"/>
      <c r="L40" s="39"/>
      <c r="M40" s="89"/>
    </row>
    <row r="41" spans="1:14" s="12" customFormat="1" ht="15" x14ac:dyDescent="0.2">
      <c r="A41" s="47" t="s">
        <v>35</v>
      </c>
      <c r="B41" s="33"/>
      <c r="C41" s="34">
        <v>0</v>
      </c>
      <c r="D41" s="35">
        <v>5.54</v>
      </c>
      <c r="E41" s="49"/>
      <c r="F41" s="36">
        <v>0</v>
      </c>
      <c r="G41" s="37">
        <v>0</v>
      </c>
      <c r="H41" s="36">
        <f t="shared" si="2"/>
        <v>0</v>
      </c>
      <c r="I41" s="37">
        <f t="shared" si="3"/>
        <v>0</v>
      </c>
      <c r="J41" s="38">
        <v>0</v>
      </c>
      <c r="K41" s="38"/>
      <c r="L41" s="39"/>
      <c r="M41" s="89"/>
    </row>
    <row r="42" spans="1:14" s="12" customFormat="1" ht="15" x14ac:dyDescent="0.2">
      <c r="A42" s="47" t="s">
        <v>36</v>
      </c>
      <c r="B42" s="33"/>
      <c r="C42" s="34">
        <v>0</v>
      </c>
      <c r="D42" s="35">
        <v>7</v>
      </c>
      <c r="E42" s="49"/>
      <c r="F42" s="36">
        <v>0</v>
      </c>
      <c r="G42" s="37">
        <v>0</v>
      </c>
      <c r="H42" s="36">
        <f t="shared" si="2"/>
        <v>0</v>
      </c>
      <c r="I42" s="37">
        <f t="shared" si="3"/>
        <v>0</v>
      </c>
      <c r="J42" s="38">
        <v>0</v>
      </c>
      <c r="K42" s="38"/>
      <c r="L42" s="39"/>
      <c r="M42" s="89"/>
    </row>
    <row r="43" spans="1:14" s="12" customFormat="1" ht="15" x14ac:dyDescent="0.2">
      <c r="A43" s="44" t="s">
        <v>37</v>
      </c>
      <c r="B43" s="33"/>
      <c r="C43" s="34">
        <v>0</v>
      </c>
      <c r="D43" s="35">
        <v>65.88</v>
      </c>
      <c r="E43" s="49"/>
      <c r="F43" s="36">
        <v>90</v>
      </c>
      <c r="G43" s="37">
        <v>0</v>
      </c>
      <c r="H43" s="36">
        <f t="shared" si="2"/>
        <v>9</v>
      </c>
      <c r="I43" s="37">
        <f t="shared" si="3"/>
        <v>0</v>
      </c>
      <c r="J43" s="38">
        <f>SUM(H43:I43)</f>
        <v>9</v>
      </c>
      <c r="K43" s="38"/>
      <c r="L43" s="39"/>
      <c r="M43" s="89"/>
    </row>
    <row r="44" spans="1:14" s="12" customFormat="1" ht="15.75" x14ac:dyDescent="0.25">
      <c r="A44" s="11" t="s">
        <v>58</v>
      </c>
      <c r="B44" s="33">
        <v>2</v>
      </c>
      <c r="C44" s="34">
        <v>0</v>
      </c>
      <c r="D44" s="35">
        <v>43.54</v>
      </c>
      <c r="E44" s="82">
        <f t="shared" ref="E44:E46" si="9">B44/D44</f>
        <v>4.5934772622875521E-2</v>
      </c>
      <c r="F44" s="36">
        <v>315</v>
      </c>
      <c r="G44" s="37">
        <v>234</v>
      </c>
      <c r="H44" s="36">
        <f t="shared" si="2"/>
        <v>31.5</v>
      </c>
      <c r="I44" s="37">
        <f t="shared" si="3"/>
        <v>23.400000000000002</v>
      </c>
      <c r="J44" s="38"/>
      <c r="K44" s="38">
        <f t="shared" ref="K44" si="10">SUM(H44:I44)</f>
        <v>54.900000000000006</v>
      </c>
      <c r="L44" s="39"/>
      <c r="M44" s="89"/>
    </row>
    <row r="45" spans="1:14" s="12" customFormat="1" ht="15" x14ac:dyDescent="0.2">
      <c r="A45" s="11" t="s">
        <v>38</v>
      </c>
      <c r="B45" s="33"/>
      <c r="C45" s="34">
        <v>0</v>
      </c>
      <c r="D45" s="35">
        <v>216.76</v>
      </c>
      <c r="E45" s="84"/>
      <c r="F45" s="36">
        <v>874</v>
      </c>
      <c r="G45" s="37">
        <v>1107</v>
      </c>
      <c r="H45" s="36">
        <f t="shared" si="2"/>
        <v>87.4</v>
      </c>
      <c r="I45" s="37">
        <f t="shared" si="3"/>
        <v>110.7</v>
      </c>
      <c r="J45" s="38">
        <f>SUM(H45:I45)</f>
        <v>198.10000000000002</v>
      </c>
      <c r="K45" s="38"/>
      <c r="L45" s="39"/>
      <c r="M45" s="89"/>
    </row>
    <row r="46" spans="1:14" s="12" customFormat="1" ht="15.75" x14ac:dyDescent="0.25">
      <c r="A46" s="11" t="s">
        <v>39</v>
      </c>
      <c r="B46" s="33">
        <v>174</v>
      </c>
      <c r="C46" s="34">
        <v>0</v>
      </c>
      <c r="D46" s="35">
        <v>2971.27</v>
      </c>
      <c r="E46" s="82">
        <f t="shared" si="9"/>
        <v>5.8560817428237759E-2</v>
      </c>
      <c r="F46" s="36">
        <v>46089</v>
      </c>
      <c r="G46" s="37">
        <v>14987</v>
      </c>
      <c r="H46" s="36">
        <f t="shared" si="2"/>
        <v>4608.9000000000005</v>
      </c>
      <c r="I46" s="37">
        <f t="shared" si="3"/>
        <v>1498.7</v>
      </c>
      <c r="J46" s="38"/>
      <c r="K46" s="38">
        <v>9741.1</v>
      </c>
      <c r="L46" s="39"/>
      <c r="M46" s="89">
        <v>6107.6</v>
      </c>
    </row>
    <row r="47" spans="1:14" s="12" customFormat="1" ht="15.75" hidden="1" x14ac:dyDescent="0.25">
      <c r="A47" s="47" t="s">
        <v>84</v>
      </c>
      <c r="B47" s="33"/>
      <c r="C47" s="48"/>
      <c r="D47" s="35"/>
      <c r="E47" s="82"/>
      <c r="F47" s="36">
        <v>2458</v>
      </c>
      <c r="G47" s="37">
        <v>2433</v>
      </c>
      <c r="H47" s="36">
        <f t="shared" si="2"/>
        <v>245.8</v>
      </c>
      <c r="I47" s="37">
        <f t="shared" si="3"/>
        <v>243.3</v>
      </c>
      <c r="J47" s="38"/>
      <c r="K47" s="38"/>
      <c r="L47" s="39"/>
      <c r="M47" s="89">
        <v>489.1</v>
      </c>
    </row>
    <row r="48" spans="1:14" s="12" customFormat="1" ht="15.75" hidden="1" x14ac:dyDescent="0.25">
      <c r="A48" s="47" t="s">
        <v>72</v>
      </c>
      <c r="B48" s="33"/>
      <c r="C48" s="48"/>
      <c r="D48" s="35"/>
      <c r="E48" s="82"/>
      <c r="F48" s="36">
        <v>409</v>
      </c>
      <c r="G48" s="37">
        <v>820</v>
      </c>
      <c r="H48" s="36">
        <f t="shared" si="2"/>
        <v>40.900000000000006</v>
      </c>
      <c r="I48" s="37">
        <f t="shared" si="3"/>
        <v>82</v>
      </c>
      <c r="J48" s="38"/>
      <c r="K48" s="38"/>
      <c r="L48" s="39"/>
      <c r="M48" s="89">
        <v>122.9</v>
      </c>
    </row>
    <row r="49" spans="1:39" s="12" customFormat="1" ht="15.75" hidden="1" x14ac:dyDescent="0.25">
      <c r="A49" s="47" t="s">
        <v>85</v>
      </c>
      <c r="B49" s="33"/>
      <c r="C49" s="48"/>
      <c r="D49" s="35"/>
      <c r="E49" s="82"/>
      <c r="F49" s="36">
        <v>1951</v>
      </c>
      <c r="G49" s="37">
        <v>9468</v>
      </c>
      <c r="H49" s="36">
        <f t="shared" si="2"/>
        <v>195.10000000000002</v>
      </c>
      <c r="I49" s="37">
        <f t="shared" si="3"/>
        <v>946.80000000000007</v>
      </c>
      <c r="J49" s="38"/>
      <c r="K49" s="38"/>
      <c r="L49" s="39"/>
      <c r="M49" s="89">
        <v>1141.9000000000001</v>
      </c>
    </row>
    <row r="50" spans="1:39" s="12" customFormat="1" ht="15.75" hidden="1" x14ac:dyDescent="0.25">
      <c r="A50" s="47" t="s">
        <v>86</v>
      </c>
      <c r="B50" s="33"/>
      <c r="C50" s="48"/>
      <c r="D50" s="35"/>
      <c r="E50" s="82"/>
      <c r="F50" s="36">
        <v>3456</v>
      </c>
      <c r="G50" s="37">
        <v>10260</v>
      </c>
      <c r="H50" s="36">
        <f t="shared" si="2"/>
        <v>345.6</v>
      </c>
      <c r="I50" s="37">
        <f t="shared" si="3"/>
        <v>1026</v>
      </c>
      <c r="J50" s="38"/>
      <c r="K50" s="38"/>
      <c r="L50" s="39"/>
      <c r="M50" s="89">
        <v>1371.6</v>
      </c>
    </row>
    <row r="51" spans="1:39" s="12" customFormat="1" ht="15.75" hidden="1" x14ac:dyDescent="0.25">
      <c r="A51" s="47" t="s">
        <v>87</v>
      </c>
      <c r="B51" s="33"/>
      <c r="C51" s="48"/>
      <c r="D51" s="35"/>
      <c r="E51" s="82"/>
      <c r="F51" s="36">
        <v>1206</v>
      </c>
      <c r="G51" s="37">
        <v>2991</v>
      </c>
      <c r="H51" s="36">
        <f t="shared" si="2"/>
        <v>120.60000000000001</v>
      </c>
      <c r="I51" s="37">
        <f t="shared" si="3"/>
        <v>299.10000000000002</v>
      </c>
      <c r="J51" s="38"/>
      <c r="K51" s="38"/>
      <c r="L51" s="39"/>
      <c r="M51" s="89">
        <v>419.70000000000005</v>
      </c>
    </row>
    <row r="52" spans="1:39" s="12" customFormat="1" ht="15.75" hidden="1" x14ac:dyDescent="0.25">
      <c r="A52" s="47" t="s">
        <v>65</v>
      </c>
      <c r="B52" s="33"/>
      <c r="C52" s="48"/>
      <c r="D52" s="35"/>
      <c r="E52" s="82"/>
      <c r="F52" s="36">
        <v>0</v>
      </c>
      <c r="G52" s="37">
        <v>883</v>
      </c>
      <c r="H52" s="36">
        <f t="shared" si="2"/>
        <v>0</v>
      </c>
      <c r="I52" s="37">
        <f t="shared" si="3"/>
        <v>88.300000000000011</v>
      </c>
      <c r="J52" s="38"/>
      <c r="K52" s="38"/>
      <c r="L52" s="39"/>
      <c r="M52" s="90">
        <v>88.300000000000011</v>
      </c>
      <c r="N52" s="53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</row>
    <row r="53" spans="1:39" s="12" customFormat="1" ht="15" x14ac:dyDescent="0.2">
      <c r="A53" s="11" t="s">
        <v>40</v>
      </c>
      <c r="B53" s="33"/>
      <c r="C53" s="34">
        <v>0</v>
      </c>
      <c r="D53" s="35">
        <v>35</v>
      </c>
      <c r="E53" s="79"/>
      <c r="F53" s="36">
        <v>136</v>
      </c>
      <c r="G53" s="37">
        <v>791</v>
      </c>
      <c r="H53" s="36">
        <f t="shared" si="2"/>
        <v>13.600000000000001</v>
      </c>
      <c r="I53" s="37">
        <f t="shared" si="3"/>
        <v>79.100000000000009</v>
      </c>
      <c r="J53" s="38">
        <f>SUM(H53:I53)</f>
        <v>92.700000000000017</v>
      </c>
      <c r="K53" s="38"/>
      <c r="L53" s="39"/>
      <c r="M53" s="90">
        <f>SUM(M46:M52)</f>
        <v>9741.1</v>
      </c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</row>
    <row r="54" spans="1:39" s="12" customFormat="1" ht="15" x14ac:dyDescent="0.2">
      <c r="A54" s="44" t="s">
        <v>41</v>
      </c>
      <c r="B54" s="33"/>
      <c r="C54" s="34">
        <v>0</v>
      </c>
      <c r="D54" s="35">
        <v>55.5</v>
      </c>
      <c r="E54" s="79"/>
      <c r="F54" s="36">
        <v>587</v>
      </c>
      <c r="G54" s="37">
        <v>0</v>
      </c>
      <c r="H54" s="36">
        <f t="shared" si="2"/>
        <v>58.7</v>
      </c>
      <c r="I54" s="37">
        <f t="shared" si="3"/>
        <v>0</v>
      </c>
      <c r="J54" s="38">
        <f>SUM(H54:I54)</f>
        <v>58.7</v>
      </c>
      <c r="K54" s="38"/>
      <c r="L54" s="39"/>
      <c r="M54" s="90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</row>
    <row r="55" spans="1:39" s="12" customFormat="1" ht="15" x14ac:dyDescent="0.2">
      <c r="A55" s="11" t="s">
        <v>42</v>
      </c>
      <c r="B55" s="33"/>
      <c r="C55" s="34">
        <v>0</v>
      </c>
      <c r="D55" s="35">
        <v>3</v>
      </c>
      <c r="E55" s="79"/>
      <c r="F55" s="36">
        <v>0</v>
      </c>
      <c r="G55" s="37">
        <v>0</v>
      </c>
      <c r="H55" s="36">
        <f t="shared" si="2"/>
        <v>0</v>
      </c>
      <c r="I55" s="37">
        <f t="shared" si="3"/>
        <v>0</v>
      </c>
      <c r="J55" s="38">
        <v>0</v>
      </c>
      <c r="K55" s="38"/>
      <c r="L55" s="39"/>
      <c r="M55" s="90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</row>
    <row r="56" spans="1:39" s="12" customFormat="1" ht="15" x14ac:dyDescent="0.2">
      <c r="A56" s="47" t="s">
        <v>43</v>
      </c>
      <c r="B56" s="33"/>
      <c r="C56" s="34">
        <v>0</v>
      </c>
      <c r="D56" s="35">
        <v>83.97</v>
      </c>
      <c r="E56" s="79"/>
      <c r="F56" s="36">
        <v>6379</v>
      </c>
      <c r="G56" s="37">
        <v>2318</v>
      </c>
      <c r="H56" s="36">
        <f t="shared" si="2"/>
        <v>637.90000000000009</v>
      </c>
      <c r="I56" s="37">
        <f t="shared" si="3"/>
        <v>231.8</v>
      </c>
      <c r="J56" s="38">
        <f>SUM(H56:I56)</f>
        <v>869.7</v>
      </c>
      <c r="K56" s="38"/>
      <c r="L56" s="39"/>
      <c r="M56" s="90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</row>
    <row r="57" spans="1:39" s="12" customFormat="1" ht="15.75" x14ac:dyDescent="0.25">
      <c r="A57" s="11" t="s">
        <v>44</v>
      </c>
      <c r="B57" s="33">
        <v>41</v>
      </c>
      <c r="C57" s="34">
        <v>0</v>
      </c>
      <c r="D57" s="35">
        <v>307</v>
      </c>
      <c r="E57" s="82">
        <f t="shared" ref="E57:E70" si="11">B57/D57</f>
        <v>0.13355048859934854</v>
      </c>
      <c r="F57" s="36">
        <v>7536</v>
      </c>
      <c r="G57" s="37">
        <v>5420</v>
      </c>
      <c r="H57" s="36">
        <f t="shared" si="2"/>
        <v>753.6</v>
      </c>
      <c r="I57" s="37">
        <f t="shared" si="3"/>
        <v>542</v>
      </c>
      <c r="J57" s="38"/>
      <c r="K57" s="38">
        <f>SUM(H57:I57)</f>
        <v>1295.5999999999999</v>
      </c>
      <c r="L57" s="39"/>
      <c r="M57" s="90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</row>
    <row r="58" spans="1:39" s="12" customFormat="1" ht="15" x14ac:dyDescent="0.2">
      <c r="A58" s="44" t="s">
        <v>45</v>
      </c>
      <c r="B58" s="33">
        <v>60</v>
      </c>
      <c r="C58" s="34">
        <v>0</v>
      </c>
      <c r="D58" s="35">
        <v>472.69</v>
      </c>
      <c r="E58" s="49"/>
      <c r="F58" s="36">
        <v>3867</v>
      </c>
      <c r="G58" s="37">
        <v>5390</v>
      </c>
      <c r="H58" s="36">
        <f t="shared" si="2"/>
        <v>386.70000000000005</v>
      </c>
      <c r="I58" s="37">
        <f t="shared" si="3"/>
        <v>539</v>
      </c>
      <c r="J58" s="38">
        <f>SUM(H58:I58)</f>
        <v>925.7</v>
      </c>
      <c r="K58" s="38"/>
      <c r="L58" s="39"/>
      <c r="M58" s="90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</row>
    <row r="59" spans="1:39" s="12" customFormat="1" ht="15" x14ac:dyDescent="0.2">
      <c r="A59" s="11" t="s">
        <v>67</v>
      </c>
      <c r="B59" s="33">
        <v>1</v>
      </c>
      <c r="C59" s="34">
        <v>0</v>
      </c>
      <c r="D59" s="35">
        <v>59.22</v>
      </c>
      <c r="E59" s="49"/>
      <c r="F59" s="36">
        <v>0</v>
      </c>
      <c r="G59" s="37">
        <v>0</v>
      </c>
      <c r="H59" s="36">
        <f t="shared" si="2"/>
        <v>0</v>
      </c>
      <c r="I59" s="37">
        <f t="shared" si="3"/>
        <v>0</v>
      </c>
      <c r="J59" s="38">
        <v>0</v>
      </c>
      <c r="K59" s="38"/>
      <c r="L59" s="39"/>
      <c r="M59" s="90"/>
      <c r="N59" s="54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</row>
    <row r="60" spans="1:39" s="12" customFormat="1" ht="15" x14ac:dyDescent="0.2">
      <c r="A60" s="47" t="s">
        <v>46</v>
      </c>
      <c r="B60" s="33"/>
      <c r="C60" s="34">
        <v>0</v>
      </c>
      <c r="D60" s="35">
        <v>224.97</v>
      </c>
      <c r="E60" s="49"/>
      <c r="F60" s="36">
        <v>40792</v>
      </c>
      <c r="G60" s="37">
        <v>52717</v>
      </c>
      <c r="H60" s="36">
        <f t="shared" si="2"/>
        <v>4079.2000000000003</v>
      </c>
      <c r="I60" s="37">
        <f t="shared" si="3"/>
        <v>5271.7000000000007</v>
      </c>
      <c r="J60" s="38">
        <f t="shared" ref="J60:J65" si="12">SUM(H60:I60)</f>
        <v>9350.9000000000015</v>
      </c>
      <c r="K60" s="38"/>
      <c r="L60" s="39"/>
      <c r="M60" s="90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</row>
    <row r="61" spans="1:39" s="12" customFormat="1" ht="15" x14ac:dyDescent="0.2">
      <c r="A61" s="11" t="s">
        <v>68</v>
      </c>
      <c r="B61" s="33"/>
      <c r="C61" s="34">
        <v>0</v>
      </c>
      <c r="D61" s="35">
        <v>556.4</v>
      </c>
      <c r="E61" s="80">
        <f>B61/D61</f>
        <v>0</v>
      </c>
      <c r="F61" s="36">
        <v>17589</v>
      </c>
      <c r="G61" s="37">
        <v>12146</v>
      </c>
      <c r="H61" s="36">
        <f t="shared" si="2"/>
        <v>1758.9</v>
      </c>
      <c r="I61" s="37">
        <f t="shared" si="3"/>
        <v>1214.6000000000001</v>
      </c>
      <c r="J61" s="38">
        <f t="shared" si="12"/>
        <v>2973.5</v>
      </c>
      <c r="K61" s="38"/>
      <c r="L61" s="39"/>
      <c r="M61" s="90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</row>
    <row r="62" spans="1:39" s="12" customFormat="1" ht="15.75" x14ac:dyDescent="0.25">
      <c r="A62" s="11" t="s">
        <v>47</v>
      </c>
      <c r="B62" s="33">
        <v>220</v>
      </c>
      <c r="C62" s="34">
        <v>0</v>
      </c>
      <c r="D62" s="35">
        <v>3983.47</v>
      </c>
      <c r="E62" s="82">
        <f>B62/D62</f>
        <v>5.5228230663215742E-2</v>
      </c>
      <c r="F62" s="36">
        <v>45399</v>
      </c>
      <c r="G62" s="37">
        <v>62354</v>
      </c>
      <c r="H62" s="36">
        <f t="shared" si="2"/>
        <v>4539.9000000000005</v>
      </c>
      <c r="I62" s="37">
        <f t="shared" si="3"/>
        <v>6235.4000000000005</v>
      </c>
      <c r="J62" s="38"/>
      <c r="K62" s="38">
        <f>SUM(H62:I62)</f>
        <v>10775.300000000001</v>
      </c>
      <c r="L62" s="39"/>
      <c r="M62" s="90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</row>
    <row r="63" spans="1:39" s="11" customFormat="1" ht="15" x14ac:dyDescent="0.2">
      <c r="A63" s="47" t="s">
        <v>60</v>
      </c>
      <c r="B63" s="33"/>
      <c r="C63" s="34">
        <v>0</v>
      </c>
      <c r="D63" s="35">
        <v>164.98</v>
      </c>
      <c r="E63" s="49"/>
      <c r="F63" s="36">
        <v>1488</v>
      </c>
      <c r="G63" s="37">
        <v>1949</v>
      </c>
      <c r="H63" s="36">
        <f t="shared" si="2"/>
        <v>148.80000000000001</v>
      </c>
      <c r="I63" s="37">
        <f t="shared" si="3"/>
        <v>194.9</v>
      </c>
      <c r="J63" s="38">
        <f t="shared" si="12"/>
        <v>343.70000000000005</v>
      </c>
      <c r="K63" s="38"/>
      <c r="L63" s="39"/>
      <c r="M63" s="90"/>
    </row>
    <row r="64" spans="1:39" s="12" customFormat="1" ht="15" x14ac:dyDescent="0.2">
      <c r="A64" s="47" t="s">
        <v>48</v>
      </c>
      <c r="B64" s="33"/>
      <c r="C64" s="34">
        <v>0</v>
      </c>
      <c r="D64" s="35">
        <v>194.65</v>
      </c>
      <c r="E64" s="49"/>
      <c r="F64" s="36">
        <v>5236</v>
      </c>
      <c r="G64" s="37">
        <v>5766</v>
      </c>
      <c r="H64" s="36">
        <f t="shared" si="2"/>
        <v>523.6</v>
      </c>
      <c r="I64" s="37">
        <f t="shared" si="3"/>
        <v>576.6</v>
      </c>
      <c r="J64" s="38">
        <f t="shared" si="12"/>
        <v>1100.2</v>
      </c>
      <c r="K64" s="38"/>
      <c r="L64" s="39"/>
      <c r="M64" s="90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</row>
    <row r="65" spans="1:44" s="9" customFormat="1" ht="15" x14ac:dyDescent="0.2">
      <c r="A65" s="47" t="s">
        <v>49</v>
      </c>
      <c r="B65" s="33"/>
      <c r="C65" s="34">
        <v>0</v>
      </c>
      <c r="D65" s="35">
        <v>10.11</v>
      </c>
      <c r="E65" s="49"/>
      <c r="F65" s="36">
        <v>8503</v>
      </c>
      <c r="G65" s="37">
        <v>5773</v>
      </c>
      <c r="H65" s="36">
        <f t="shared" si="2"/>
        <v>850.30000000000007</v>
      </c>
      <c r="I65" s="37">
        <f t="shared" si="3"/>
        <v>577.30000000000007</v>
      </c>
      <c r="J65" s="38">
        <f t="shared" si="12"/>
        <v>1427.6000000000001</v>
      </c>
      <c r="K65" s="38"/>
      <c r="L65" s="39"/>
      <c r="M65" s="91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</row>
    <row r="66" spans="1:44" s="9" customFormat="1" ht="14.25" customHeight="1" x14ac:dyDescent="0.25">
      <c r="A66" s="11" t="s">
        <v>50</v>
      </c>
      <c r="B66" s="33">
        <v>33</v>
      </c>
      <c r="C66" s="34">
        <v>0</v>
      </c>
      <c r="D66" s="35">
        <v>230.85</v>
      </c>
      <c r="E66" s="82">
        <f t="shared" si="11"/>
        <v>0.14294996751137101</v>
      </c>
      <c r="F66" s="36">
        <v>7465</v>
      </c>
      <c r="G66" s="37">
        <v>23965</v>
      </c>
      <c r="H66" s="36">
        <f t="shared" si="2"/>
        <v>746.5</v>
      </c>
      <c r="I66" s="37">
        <f t="shared" si="3"/>
        <v>2396.5</v>
      </c>
      <c r="J66" s="38"/>
      <c r="K66" s="38">
        <f t="shared" ref="K66:K67" si="13">SUM(H66:I66)</f>
        <v>3143</v>
      </c>
      <c r="L66" s="39"/>
      <c r="M66" s="91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</row>
    <row r="67" spans="1:44" s="9" customFormat="1" ht="15.75" x14ac:dyDescent="0.25">
      <c r="A67" s="11" t="s">
        <v>59</v>
      </c>
      <c r="B67" s="33">
        <v>37</v>
      </c>
      <c r="C67" s="34">
        <v>0</v>
      </c>
      <c r="D67" s="35">
        <v>102.08</v>
      </c>
      <c r="E67" s="82">
        <f t="shared" si="11"/>
        <v>0.36246081504702193</v>
      </c>
      <c r="F67" s="36">
        <v>4200</v>
      </c>
      <c r="G67" s="37">
        <v>8204</v>
      </c>
      <c r="H67" s="36">
        <f t="shared" si="2"/>
        <v>420</v>
      </c>
      <c r="I67" s="37">
        <f t="shared" si="3"/>
        <v>820.40000000000009</v>
      </c>
      <c r="J67" s="38"/>
      <c r="K67" s="38">
        <f t="shared" si="13"/>
        <v>1240.4000000000001</v>
      </c>
      <c r="L67" s="39"/>
      <c r="M67" s="91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</row>
    <row r="68" spans="1:44" s="9" customFormat="1" ht="15.75" x14ac:dyDescent="0.25">
      <c r="A68" s="11" t="s">
        <v>51</v>
      </c>
      <c r="B68" s="33">
        <v>149</v>
      </c>
      <c r="C68" s="34">
        <v>0</v>
      </c>
      <c r="D68" s="35">
        <v>2949.88</v>
      </c>
      <c r="E68" s="82">
        <f t="shared" si="11"/>
        <v>5.0510529241867462E-2</v>
      </c>
      <c r="F68" s="36">
        <v>44684</v>
      </c>
      <c r="G68" s="37">
        <v>78900</v>
      </c>
      <c r="H68" s="36">
        <f t="shared" si="2"/>
        <v>4468.4000000000005</v>
      </c>
      <c r="I68" s="37">
        <f t="shared" si="3"/>
        <v>7890</v>
      </c>
      <c r="J68" s="38"/>
      <c r="K68" s="38">
        <f>SUM(H68:I68)</f>
        <v>12358.400000000001</v>
      </c>
      <c r="L68" s="39"/>
      <c r="M68" s="91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</row>
    <row r="69" spans="1:44" s="12" customFormat="1" ht="15.75" x14ac:dyDescent="0.25">
      <c r="A69" s="11" t="s">
        <v>52</v>
      </c>
      <c r="B69" s="33">
        <v>63</v>
      </c>
      <c r="C69" s="34">
        <v>0</v>
      </c>
      <c r="D69" s="35">
        <v>537.52</v>
      </c>
      <c r="E69" s="82">
        <f t="shared" si="11"/>
        <v>0.1172049412114898</v>
      </c>
      <c r="F69" s="36">
        <v>25142</v>
      </c>
      <c r="G69" s="37">
        <v>17975</v>
      </c>
      <c r="H69" s="36">
        <f t="shared" si="2"/>
        <v>2514.2000000000003</v>
      </c>
      <c r="I69" s="37">
        <f t="shared" si="3"/>
        <v>1797.5</v>
      </c>
      <c r="J69" s="38"/>
      <c r="K69" s="38">
        <f>SUM(H69:I69)</f>
        <v>4311.7000000000007</v>
      </c>
      <c r="L69" s="39"/>
      <c r="M69" s="90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</row>
    <row r="70" spans="1:44" s="12" customFormat="1" ht="16.5" thickBot="1" x14ac:dyDescent="0.3">
      <c r="A70" s="11" t="s">
        <v>53</v>
      </c>
      <c r="B70" s="33">
        <v>37</v>
      </c>
      <c r="C70" s="34">
        <v>0</v>
      </c>
      <c r="D70" s="35">
        <v>240.62</v>
      </c>
      <c r="E70" s="82">
        <f t="shared" si="11"/>
        <v>0.15376942897514753</v>
      </c>
      <c r="F70" s="36">
        <v>5745</v>
      </c>
      <c r="G70" s="37">
        <v>7728</v>
      </c>
      <c r="H70" s="36">
        <f t="shared" ref="H70" si="14">F70*0.1</f>
        <v>574.5</v>
      </c>
      <c r="I70" s="37">
        <f t="shared" ref="I70" si="15">G70*0.1</f>
        <v>772.80000000000007</v>
      </c>
      <c r="J70" s="38"/>
      <c r="K70" s="38">
        <f>SUM(H70:I70)</f>
        <v>1347.3000000000002</v>
      </c>
      <c r="L70" s="39"/>
      <c r="M70" s="90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</row>
    <row r="71" spans="1:44" s="62" customFormat="1" ht="16.5" thickBot="1" x14ac:dyDescent="0.3">
      <c r="A71" s="55" t="s">
        <v>54</v>
      </c>
      <c r="B71" s="55">
        <f>SUM(B10:B70)</f>
        <v>1622</v>
      </c>
      <c r="C71" s="55">
        <v>0</v>
      </c>
      <c r="D71" s="56">
        <f>SUM(D10:D70)</f>
        <v>23247.22</v>
      </c>
      <c r="E71" s="57">
        <f>B71/D71</f>
        <v>6.9771783464861598E-2</v>
      </c>
      <c r="F71" s="58">
        <f t="shared" ref="F71:I71" si="16">SUM(F10:F70)</f>
        <v>838832</v>
      </c>
      <c r="G71" s="58">
        <f>SUM(G10:G70)</f>
        <v>1183737</v>
      </c>
      <c r="H71" s="58">
        <f t="shared" si="16"/>
        <v>83883.199999999997</v>
      </c>
      <c r="I71" s="58">
        <f t="shared" si="16"/>
        <v>118373.70000000001</v>
      </c>
      <c r="J71" s="59">
        <f>SUM(J10:J70)</f>
        <v>19434.600000000002</v>
      </c>
      <c r="K71" s="60">
        <f>SUM(K10:K70)-1</f>
        <v>182822.1</v>
      </c>
      <c r="L71" s="39"/>
      <c r="M71" s="92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</row>
    <row r="72" spans="1:44" s="66" customFormat="1" ht="15" hidden="1" x14ac:dyDescent="0.2">
      <c r="A72" s="63" t="s">
        <v>55</v>
      </c>
      <c r="B72" s="64"/>
      <c r="C72" s="64"/>
      <c r="D72" s="64"/>
      <c r="E72" s="64"/>
      <c r="F72" s="64"/>
      <c r="G72" s="64"/>
      <c r="H72" s="64"/>
      <c r="I72" s="64"/>
      <c r="J72" s="11"/>
      <c r="K72" s="11"/>
      <c r="L72" s="11"/>
      <c r="M72" s="90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65"/>
      <c r="AO72" s="65"/>
      <c r="AP72" s="65"/>
      <c r="AQ72" s="65"/>
      <c r="AR72" s="65"/>
    </row>
    <row r="73" spans="1:44" s="68" customFormat="1" ht="15" hidden="1" x14ac:dyDescent="0.2">
      <c r="A73" s="63" t="s">
        <v>56</v>
      </c>
      <c r="B73" s="64"/>
      <c r="C73" s="64"/>
      <c r="D73" s="64"/>
      <c r="E73" s="11"/>
      <c r="F73" s="11"/>
      <c r="G73" s="11"/>
      <c r="H73" s="11"/>
      <c r="I73" s="11"/>
      <c r="J73" s="11"/>
      <c r="K73" s="11"/>
      <c r="L73" s="67"/>
      <c r="M73" s="90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</row>
    <row r="74" spans="1:44" s="68" customFormat="1" ht="15" hidden="1" x14ac:dyDescent="0.2">
      <c r="A74" s="63" t="s">
        <v>73</v>
      </c>
      <c r="B74" s="64"/>
      <c r="C74" s="64"/>
      <c r="D74" s="64"/>
      <c r="E74" s="64"/>
      <c r="F74" s="64"/>
      <c r="G74" s="69"/>
      <c r="H74" s="64"/>
      <c r="I74" s="70"/>
      <c r="J74" s="11"/>
      <c r="K74" s="11"/>
      <c r="L74" s="11"/>
      <c r="M74" s="90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</row>
    <row r="75" spans="1:44" s="9" customFormat="1" ht="15" hidden="1" x14ac:dyDescent="0.2">
      <c r="A75" s="71" t="s">
        <v>75</v>
      </c>
      <c r="B75" s="10"/>
      <c r="C75" s="10"/>
      <c r="D75" s="72"/>
      <c r="E75" s="10"/>
      <c r="F75" s="10"/>
      <c r="G75" s="73"/>
      <c r="H75" s="10"/>
      <c r="I75" s="10"/>
      <c r="J75" s="11"/>
      <c r="K75" s="11"/>
      <c r="L75" s="11"/>
      <c r="M75" s="91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</row>
    <row r="76" spans="1:44" s="9" customFormat="1" ht="15.75" hidden="1" thickBo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1"/>
      <c r="K76" s="11"/>
      <c r="L76" s="11"/>
      <c r="M76" s="91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</row>
    <row r="77" spans="1:44" s="9" customFormat="1" ht="17.25" hidden="1" thickTop="1" thickBot="1" x14ac:dyDescent="0.3">
      <c r="A77" s="10"/>
      <c r="B77" s="10"/>
      <c r="C77" s="10"/>
      <c r="D77" s="10"/>
      <c r="E77" s="74"/>
      <c r="F77" s="75" t="s">
        <v>62</v>
      </c>
      <c r="G77" s="76">
        <f>SUM(F71:G71)+1</f>
        <v>2022570</v>
      </c>
      <c r="H77" s="77">
        <v>0.1</v>
      </c>
      <c r="I77" s="76">
        <f>SUM(H71:I71)</f>
        <v>202256.90000000002</v>
      </c>
      <c r="J77" s="75" t="s">
        <v>63</v>
      </c>
      <c r="K77" s="78">
        <f>SUM(J71:K71)</f>
        <v>202256.7</v>
      </c>
      <c r="L77" s="53"/>
      <c r="M77" s="91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</row>
    <row r="78" spans="1:44" s="9" customFormat="1" ht="17.25" hidden="1" thickTop="1" thickBot="1" x14ac:dyDescent="0.3">
      <c r="A78" s="10"/>
      <c r="B78" s="10"/>
      <c r="C78" s="10"/>
      <c r="D78" s="10"/>
      <c r="E78" s="10"/>
      <c r="F78" s="10"/>
      <c r="G78" s="10"/>
      <c r="H78" s="10"/>
      <c r="I78" s="76">
        <f>SUM(H10:I70)</f>
        <v>202256.89999999997</v>
      </c>
      <c r="J78" s="11"/>
      <c r="K78" s="78">
        <f>SUM(J10:K70)</f>
        <v>202257.70000000004</v>
      </c>
      <c r="L78" s="53"/>
      <c r="M78" s="91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</row>
    <row r="79" spans="1:44" x14ac:dyDescent="0.2">
      <c r="K79" s="4"/>
      <c r="L79" s="4"/>
      <c r="M79" s="9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</row>
    <row r="80" spans="1:44" x14ac:dyDescent="0.2">
      <c r="K80" s="4"/>
      <c r="L80" s="4"/>
      <c r="M80" s="9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 spans="11:39" x14ac:dyDescent="0.2">
      <c r="K81" s="4"/>
      <c r="L81" s="4"/>
      <c r="M81" s="9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11:39" x14ac:dyDescent="0.2">
      <c r="K82" s="4"/>
      <c r="L82" s="4"/>
      <c r="M82" s="9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 spans="11:39" x14ac:dyDescent="0.2">
      <c r="K83" s="4"/>
      <c r="L83" s="4"/>
      <c r="M83" s="9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</row>
    <row r="84" spans="11:39" x14ac:dyDescent="0.2">
      <c r="K84" s="4"/>
      <c r="L84" s="4"/>
      <c r="M84" s="9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</row>
    <row r="85" spans="11:39" x14ac:dyDescent="0.2">
      <c r="K85" s="4"/>
      <c r="L85" s="4"/>
      <c r="M85" s="9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 spans="11:39" x14ac:dyDescent="0.2">
      <c r="K86" s="4"/>
      <c r="L86" s="4"/>
      <c r="M86" s="9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spans="11:39" x14ac:dyDescent="0.2">
      <c r="K87" s="4"/>
      <c r="L87" s="4"/>
      <c r="M87" s="9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11:39" x14ac:dyDescent="0.2">
      <c r="K88" s="4"/>
      <c r="L88" s="4"/>
      <c r="M88" s="9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11:39" x14ac:dyDescent="0.2">
      <c r="K89" s="4"/>
      <c r="L89" s="4"/>
      <c r="M89" s="9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 spans="11:39" x14ac:dyDescent="0.2">
      <c r="K90" s="4"/>
      <c r="L90" s="4"/>
      <c r="M90" s="9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11:39" x14ac:dyDescent="0.2">
      <c r="K91" s="4"/>
      <c r="L91" s="4"/>
      <c r="M91" s="9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 spans="11:39" x14ac:dyDescent="0.2">
      <c r="K92" s="4"/>
      <c r="L92" s="4"/>
      <c r="M92" s="9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3" spans="11:39" x14ac:dyDescent="0.2">
      <c r="K93" s="4"/>
      <c r="L93" s="4"/>
      <c r="M93" s="9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 spans="11:39" x14ac:dyDescent="0.2">
      <c r="K94" s="4"/>
      <c r="L94" s="4"/>
      <c r="M94" s="9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</sheetData>
  <mergeCells count="3">
    <mergeCell ref="A1:K1"/>
    <mergeCell ref="A2:K2"/>
    <mergeCell ref="A3:K3"/>
  </mergeCells>
  <printOptions horizontalCentered="1" gridLines="1"/>
  <pageMargins left="0.5" right="0.5" top="1" bottom="0.5" header="0.25" footer="0.18"/>
  <pageSetup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Auto Discount</vt:lpstr>
      <vt:lpstr>'Auto Discount'!Print_Area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Rhodes, Kristie</cp:lastModifiedBy>
  <cp:lastPrinted>2020-07-07T16:27:37Z</cp:lastPrinted>
  <dcterms:created xsi:type="dcterms:W3CDTF">2009-06-30T23:10:18Z</dcterms:created>
  <dcterms:modified xsi:type="dcterms:W3CDTF">2020-07-07T16:29:02Z</dcterms:modified>
</cp:coreProperties>
</file>