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2\2022 Auto Premium Discount Program\"/>
    </mc:Choice>
  </mc:AlternateContent>
  <xr:revisionPtr revIDLastSave="0" documentId="13_ncr:1_{A21FDB39-A2FA-40FF-BE9E-95472E197C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to Discount" sheetId="1" r:id="rId1"/>
  </sheets>
  <definedNames>
    <definedName name="_xlnm.Print_Area" localSheetId="0">'Auto Discount'!$A$1:$K$78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" l="1"/>
  <c r="G71" i="1"/>
  <c r="F71" i="1"/>
  <c r="E44" i="1"/>
  <c r="E58" i="1"/>
  <c r="H58" i="1"/>
  <c r="K58" i="1" s="1"/>
  <c r="I58" i="1"/>
  <c r="H67" i="1"/>
  <c r="J67" i="1" s="1"/>
  <c r="I67" i="1"/>
  <c r="H66" i="1"/>
  <c r="J66" i="1" s="1"/>
  <c r="I66" i="1"/>
  <c r="H17" i="1"/>
  <c r="I17" i="1"/>
  <c r="H16" i="1"/>
  <c r="I16" i="1"/>
  <c r="H14" i="1"/>
  <c r="I14" i="1"/>
  <c r="K14" i="1"/>
  <c r="H13" i="1"/>
  <c r="I13" i="1"/>
  <c r="K13" i="1"/>
  <c r="E67" i="1"/>
  <c r="H61" i="1"/>
  <c r="I61" i="1"/>
  <c r="J61" i="1"/>
  <c r="H63" i="1"/>
  <c r="H64" i="1"/>
  <c r="H65" i="1"/>
  <c r="E62" i="1"/>
  <c r="E19" i="1"/>
  <c r="E69" i="1"/>
  <c r="E68" i="1"/>
  <c r="E66" i="1"/>
  <c r="E57" i="1"/>
  <c r="E46" i="1"/>
  <c r="E36" i="1"/>
  <c r="E35" i="1"/>
  <c r="E34" i="1"/>
  <c r="E33" i="1"/>
  <c r="E31" i="1"/>
  <c r="E30" i="1"/>
  <c r="E29" i="1"/>
  <c r="E28" i="1"/>
  <c r="E16" i="1"/>
  <c r="E14" i="1"/>
  <c r="E13" i="1"/>
  <c r="E10" i="1"/>
  <c r="H32" i="1"/>
  <c r="C38" i="1"/>
  <c r="C37" i="1"/>
  <c r="H36" i="1"/>
  <c r="H30" i="1"/>
  <c r="I7" i="1"/>
  <c r="H7" i="1"/>
  <c r="G7" i="1"/>
  <c r="E7" i="1"/>
  <c r="D7" i="1"/>
  <c r="H15" i="1"/>
  <c r="J15" i="1" s="1"/>
  <c r="I15" i="1"/>
  <c r="H18" i="1"/>
  <c r="I18" i="1"/>
  <c r="H19" i="1"/>
  <c r="I19" i="1"/>
  <c r="H20" i="1"/>
  <c r="I20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I30" i="1"/>
  <c r="K30" i="1"/>
  <c r="H21" i="1"/>
  <c r="I21" i="1"/>
  <c r="H31" i="1"/>
  <c r="K31" i="1" s="1"/>
  <c r="I31" i="1"/>
  <c r="I32" i="1"/>
  <c r="J32" i="1"/>
  <c r="H33" i="1"/>
  <c r="J33" i="1" s="1"/>
  <c r="I33" i="1"/>
  <c r="H34" i="1"/>
  <c r="I34" i="1"/>
  <c r="H35" i="1"/>
  <c r="I35" i="1"/>
  <c r="K35" i="1" s="1"/>
  <c r="I36" i="1"/>
  <c r="H37" i="1"/>
  <c r="I37" i="1"/>
  <c r="H38" i="1"/>
  <c r="I38" i="1"/>
  <c r="H39" i="1"/>
  <c r="I39" i="1"/>
  <c r="J39" i="1" s="1"/>
  <c r="H40" i="1"/>
  <c r="I40" i="1"/>
  <c r="H41" i="1"/>
  <c r="I41" i="1"/>
  <c r="H42" i="1"/>
  <c r="I42" i="1"/>
  <c r="H43" i="1"/>
  <c r="I43" i="1"/>
  <c r="H44" i="1"/>
  <c r="K44" i="1" s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K52" i="1" s="1"/>
  <c r="I52" i="1"/>
  <c r="H53" i="1"/>
  <c r="I53" i="1"/>
  <c r="J53" i="1" s="1"/>
  <c r="H54" i="1"/>
  <c r="J54" i="1" s="1"/>
  <c r="I54" i="1"/>
  <c r="H55" i="1"/>
  <c r="I55" i="1"/>
  <c r="H56" i="1"/>
  <c r="J56" i="1" s="1"/>
  <c r="I56" i="1"/>
  <c r="H57" i="1"/>
  <c r="I57" i="1"/>
  <c r="H59" i="1"/>
  <c r="I59" i="1"/>
  <c r="H60" i="1"/>
  <c r="I60" i="1"/>
  <c r="J60" i="1" s="1"/>
  <c r="H62" i="1"/>
  <c r="J62" i="1" s="1"/>
  <c r="I62" i="1"/>
  <c r="I63" i="1"/>
  <c r="I64" i="1"/>
  <c r="I65" i="1"/>
  <c r="J65" i="1" s="1"/>
  <c r="H68" i="1"/>
  <c r="J68" i="1" s="1"/>
  <c r="I68" i="1"/>
  <c r="H69" i="1"/>
  <c r="I69" i="1"/>
  <c r="H70" i="1"/>
  <c r="I70" i="1"/>
  <c r="K29" i="1"/>
  <c r="K28" i="1"/>
  <c r="J43" i="1"/>
  <c r="J45" i="1"/>
  <c r="J63" i="1"/>
  <c r="J64" i="1"/>
  <c r="K34" i="1"/>
  <c r="I10" i="1"/>
  <c r="H10" i="1"/>
  <c r="K10" i="1"/>
  <c r="D71" i="1"/>
  <c r="B71" i="1"/>
  <c r="K57" i="1"/>
  <c r="J71" i="1" l="1"/>
  <c r="K21" i="1"/>
  <c r="K20" i="1"/>
  <c r="K78" i="1" s="1"/>
  <c r="K71" i="1"/>
  <c r="K77" i="1" s="1"/>
  <c r="H71" i="1"/>
  <c r="I78" i="1"/>
  <c r="I71" i="1"/>
  <c r="G77" i="1"/>
  <c r="E71" i="1"/>
  <c r="I77" i="1" l="1"/>
</calcChain>
</file>

<file path=xl/sharedStrings.xml><?xml version="1.0" encoding="utf-8"?>
<sst xmlns="http://schemas.openxmlformats.org/spreadsheetml/2006/main" count="97" uniqueCount="88">
  <si>
    <t>INSURANCE PREMIUM DISCOUNTS</t>
  </si>
  <si>
    <t>AUTO PROGRAM</t>
  </si>
  <si>
    <t>UNEARNED</t>
  </si>
  <si>
    <t>EARNED</t>
  </si>
  <si>
    <t>Course</t>
  </si>
  <si>
    <t>Total</t>
  </si>
  <si>
    <t>%</t>
  </si>
  <si>
    <t>CC</t>
  </si>
  <si>
    <t>AL</t>
  </si>
  <si>
    <t>AUTO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</si>
  <si>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</si>
  <si>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</si>
  <si>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</si>
  <si>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</si>
  <si>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</si>
  <si>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</si>
  <si>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</si>
  <si>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</si>
  <si>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</si>
  <si>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</si>
  <si>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</si>
  <si>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</si>
  <si>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</si>
  <si>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</si>
  <si>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</si>
  <si>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</si>
  <si>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</si>
  <si>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</si>
  <si>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</si>
  <si>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</si>
  <si>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</si>
  <si>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</si>
  <si>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</si>
  <si>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</si>
  <si>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</si>
  <si>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</si>
  <si>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</si>
  <si>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</si>
  <si>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</si>
  <si>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</si>
  <si>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</si>
  <si>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</si>
  <si>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</si>
  <si>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</si>
  <si>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</si>
  <si>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</si>
  <si>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MSU AGRICULTURAL EXPERIMENT STATIONS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</si>
  <si>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</si>
  <si>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</si>
  <si>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</si>
  <si>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</si>
  <si>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</si>
  <si>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</si>
  <si>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</si>
  <si>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</si>
  <si>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</si>
  <si>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</si>
  <si>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ADMINISTRATION PUBLIC EMPLOYEES RETIREMENT DIVISION</t>
  </si>
  <si>
    <t>MONTANA STATE LIBRARY</t>
  </si>
  <si>
    <t>UM HELENA COLLEGE</t>
  </si>
  <si>
    <t>MSU GREAT FALLS COLLEGE</t>
  </si>
  <si>
    <t>ADMINISTRATION TEACHERS RETIREMENT</t>
  </si>
  <si>
    <t>Total Auto Premium</t>
  </si>
  <si>
    <t>Total Discount</t>
  </si>
  <si>
    <t>PUBLIC HEALTH &amp; HUMAN SERVICES VETERAN'S HOME- GLENDIVE - 0</t>
  </si>
  <si>
    <t>5% of FTEs</t>
  </si>
  <si>
    <t>COMMISSIONER OF HIGHER EDUCATION</t>
  </si>
  <si>
    <t>MSU BILLINGS</t>
  </si>
  <si>
    <t>CORRECTIONS MT STATE CORRECTIONAL TREATMENT CENTER - 0</t>
  </si>
  <si>
    <t>TRANSPORTATION-MOTOR POOL - 0</t>
  </si>
  <si>
    <t>Note #3- Corrections includes the Board of Crime Control.</t>
  </si>
  <si>
    <t>FY 2021</t>
  </si>
  <si>
    <t>CORRECTIONS BOARD OF CRIME CONTROL - 0</t>
  </si>
  <si>
    <t>CORRECTIONS PINE HILLS YOUTH CORRECTIONAL FACILITY - 0</t>
  </si>
  <si>
    <t>CORRECTIONS PRISON INDUSTRIES - 0</t>
  </si>
  <si>
    <t>CORRECTIONS RIVERSIDE YOUTH CORRECTIONAL FACILITY - 0</t>
  </si>
  <si>
    <t>TRANSPORTATION-EQUIPMENT - 0</t>
  </si>
  <si>
    <t>PUBLIC HEALTH &amp; HUMAN SERVICES MENTAL HEALTH NURSING CARE CENTER - 0</t>
  </si>
  <si>
    <t>PUBLIC HEALTH &amp; HUMAN SERVICES INTENSIVE BEHAVIOR CENTER/BOULDER CAMPUS - 0</t>
  </si>
  <si>
    <t>PUBLIC HEALTH &amp; HUMAN SERVICES STATE HOSPITAL - 0</t>
  </si>
  <si>
    <t>FY 2022</t>
  </si>
  <si>
    <t>Denotes elected to participate in 2021.</t>
  </si>
  <si>
    <t>CORRECTIONS BOARD OF PARDONS - 0</t>
  </si>
  <si>
    <t>CORRECTIONS MONTANA WOMEN'S PRISON - 0</t>
  </si>
  <si>
    <t>CORRECTIONS STATE PRISON - 0</t>
  </si>
  <si>
    <t>PUBLIC HEALTH &amp; HUMAN SERVICES MONTANA CHEMICAL DEPENDENCY CENTER - 0</t>
  </si>
  <si>
    <t>PUBLIC HEALTH &amp; HUMAN SERVICES VETERAN'S HOME- COLUMBIA FALLS - 0</t>
  </si>
  <si>
    <t>COMMERCE MONTANA HERITAGE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</si>
</sst>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  <numFmt numFmtId="167" formatCode="_(* #,##0_);_(* \(#,##0\);_(* &quot;-&quot;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6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6" borderId="14" applyNumberFormat="0" applyAlignment="0" applyProtection="0"/>
  </cellStyleXfs>
  <cellXfs count="87">
    <xf numFmtId="0" fontId="0" fillId="0" borderId="0" xfId="0"/>
    <xf numFmtId="0" fontId="2" fillId="0" borderId="0" xfId="0" applyFont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4" fontId="5" fillId="0" borderId="0" xfId="0" applyNumberFormat="1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3" borderId="4" xfId="0" applyFont="1" applyFill="1" applyBorder="1" applyAlignment="1">
      <alignment shrinkToFit="1"/>
    </xf>
    <xf numFmtId="165" fontId="6" fillId="7" borderId="4" xfId="0" applyNumberFormat="1" applyFont="1" applyFill="1" applyBorder="1" applyAlignment="1">
      <alignment shrinkToFit="1"/>
    </xf>
    <xf numFmtId="43" fontId="6" fillId="0" borderId="4" xfId="1" applyFont="1" applyFill="1" applyBorder="1" applyAlignment="1">
      <alignment shrinkToFit="1"/>
    </xf>
    <xf numFmtId="165" fontId="6" fillId="3" borderId="4" xfId="1" applyNumberFormat="1" applyFont="1" applyFill="1" applyBorder="1" applyAlignment="1">
      <alignment shrinkToFit="1"/>
    </xf>
    <xf numFmtId="165" fontId="6" fillId="0" borderId="4" xfId="1" applyNumberFormat="1" applyFont="1" applyFill="1" applyBorder="1" applyAlignment="1">
      <alignment shrinkToFit="1"/>
    </xf>
    <xf numFmtId="166" fontId="6" fillId="0" borderId="5" xfId="3" applyNumberFormat="1" applyFont="1" applyFill="1" applyBorder="1"/>
    <xf numFmtId="43" fontId="6" fillId="0" borderId="0" xfId="0" applyNumberFormat="1" applyFont="1" applyFill="1"/>
    <xf numFmtId="0" fontId="6" fillId="0" borderId="5" xfId="0" applyFont="1" applyFill="1" applyBorder="1" applyAlignment="1">
      <alignment shrinkToFit="1"/>
    </xf>
    <xf numFmtId="0" fontId="6" fillId="3" borderId="5" xfId="0" applyFont="1" applyFill="1" applyBorder="1" applyAlignment="1">
      <alignment shrinkToFit="1"/>
    </xf>
    <xf numFmtId="43" fontId="6" fillId="0" borderId="5" xfId="1" applyFont="1" applyFill="1" applyBorder="1" applyAlignment="1">
      <alignment shrinkToFit="1"/>
    </xf>
    <xf numFmtId="9" fontId="6" fillId="0" borderId="5" xfId="2" applyFont="1" applyFill="1" applyBorder="1" applyAlignment="1">
      <alignment shrinkToFit="1"/>
    </xf>
    <xf numFmtId="165" fontId="6" fillId="3" borderId="5" xfId="1" applyNumberFormat="1" applyFont="1" applyFill="1" applyBorder="1" applyAlignment="1">
      <alignment shrinkToFit="1"/>
    </xf>
    <xf numFmtId="165" fontId="6" fillId="0" borderId="5" xfId="1" applyNumberFormat="1" applyFont="1" applyFill="1" applyBorder="1" applyAlignment="1">
      <alignment shrinkToFit="1"/>
    </xf>
    <xf numFmtId="0" fontId="6" fillId="0" borderId="4" xfId="0" applyFont="1" applyFill="1" applyBorder="1" applyAlignment="1">
      <alignment shrinkToFit="1"/>
    </xf>
    <xf numFmtId="0" fontId="6" fillId="7" borderId="4" xfId="0" applyFont="1" applyFill="1" applyBorder="1" applyAlignment="1">
      <alignment shrinkToFit="1"/>
    </xf>
    <xf numFmtId="9" fontId="6" fillId="0" borderId="5" xfId="2" applyNumberFormat="1" applyFont="1" applyFill="1" applyBorder="1" applyAlignment="1">
      <alignment shrinkToFit="1"/>
    </xf>
    <xf numFmtId="1" fontId="6" fillId="3" borderId="4" xfId="0" applyNumberFormat="1" applyFont="1" applyFill="1" applyBorder="1" applyAlignment="1">
      <alignment shrinkToFit="1"/>
    </xf>
    <xf numFmtId="166" fontId="6" fillId="0" borderId="0" xfId="0" applyNumberFormat="1" applyFont="1" applyFill="1"/>
    <xf numFmtId="165" fontId="6" fillId="0" borderId="0" xfId="0" applyNumberFormat="1" applyFont="1" applyFill="1"/>
    <xf numFmtId="166" fontId="6" fillId="0" borderId="0" xfId="0" applyNumberFormat="1" applyFont="1" applyFill="1" applyBorder="1"/>
    <xf numFmtId="43" fontId="6" fillId="0" borderId="0" xfId="0" applyNumberFormat="1" applyFont="1" applyFill="1" applyBorder="1"/>
    <xf numFmtId="3" fontId="5" fillId="4" borderId="10" xfId="0" applyNumberFormat="1" applyFont="1" applyFill="1" applyBorder="1"/>
    <xf numFmtId="43" fontId="5" fillId="4" borderId="10" xfId="1" applyFont="1" applyFill="1" applyBorder="1"/>
    <xf numFmtId="9" fontId="5" fillId="4" borderId="15" xfId="2" applyNumberFormat="1" applyFont="1" applyFill="1" applyBorder="1"/>
    <xf numFmtId="165" fontId="5" fillId="4" borderId="10" xfId="1" applyNumberFormat="1" applyFont="1" applyFill="1" applyBorder="1"/>
    <xf numFmtId="166" fontId="5" fillId="4" borderId="11" xfId="3" applyNumberFormat="1" applyFont="1" applyFill="1" applyBorder="1"/>
    <xf numFmtId="3" fontId="5" fillId="0" borderId="0" xfId="0" applyNumberFormat="1" applyFont="1" applyBorder="1"/>
    <xf numFmtId="3" fontId="5" fillId="0" borderId="12" xfId="0" applyNumberFormat="1" applyFont="1" applyBorder="1"/>
    <xf numFmtId="0" fontId="6" fillId="0" borderId="4" xfId="0" applyFont="1" applyFill="1" applyBorder="1"/>
    <xf numFmtId="0" fontId="7" fillId="0" borderId="0" xfId="0" applyFont="1" applyFill="1" applyBorder="1"/>
    <xf numFmtId="0" fontId="6" fillId="0" borderId="13" xfId="0" applyFont="1" applyFill="1" applyBorder="1"/>
    <xf numFmtId="0" fontId="6" fillId="2" borderId="13" xfId="0" applyFont="1" applyFill="1" applyBorder="1"/>
    <xf numFmtId="0" fontId="6" fillId="2" borderId="0" xfId="0" applyFont="1" applyFill="1" applyBorder="1"/>
    <xf numFmtId="165" fontId="7" fillId="0" borderId="0" xfId="0" applyNumberFormat="1" applyFont="1" applyFill="1" applyBorder="1"/>
    <xf numFmtId="167" fontId="7" fillId="0" borderId="0" xfId="0" applyNumberFormat="1" applyFont="1" applyFill="1" applyBorder="1"/>
    <xf numFmtId="0" fontId="6" fillId="5" borderId="0" xfId="0" applyFont="1" applyFill="1" applyBorder="1"/>
    <xf numFmtId="43" fontId="6" fillId="0" borderId="0" xfId="0" applyNumberFormat="1" applyFont="1" applyBorder="1"/>
    <xf numFmtId="165" fontId="6" fillId="0" borderId="0" xfId="0" applyNumberFormat="1" applyFont="1" applyBorder="1"/>
    <xf numFmtId="0" fontId="9" fillId="6" borderId="14" xfId="4" applyFont="1"/>
    <xf numFmtId="165" fontId="9" fillId="6" borderId="14" xfId="4" applyNumberFormat="1" applyFont="1" applyAlignment="1">
      <alignment horizontal="right"/>
    </xf>
    <xf numFmtId="165" fontId="9" fillId="6" borderId="14" xfId="4" applyNumberFormat="1" applyFont="1"/>
    <xf numFmtId="9" fontId="9" fillId="6" borderId="14" xfId="4" applyNumberFormat="1" applyFont="1"/>
    <xf numFmtId="166" fontId="9" fillId="6" borderId="14" xfId="4" applyNumberFormat="1" applyFont="1"/>
    <xf numFmtId="9" fontId="8" fillId="0" borderId="5" xfId="2" applyNumberFormat="1" applyFont="1" applyFill="1" applyBorder="1" applyAlignment="1">
      <alignment shrinkToFit="1"/>
    </xf>
    <xf numFmtId="9" fontId="6" fillId="8" borderId="5" xfId="2" applyNumberFormat="1" applyFont="1" applyFill="1" applyBorder="1" applyAlignment="1">
      <alignment shrinkToFit="1"/>
    </xf>
    <xf numFmtId="9" fontId="10" fillId="9" borderId="4" xfId="2" applyNumberFormat="1" applyFont="1" applyFill="1" applyBorder="1" applyAlignment="1">
      <alignment shrinkToFit="1"/>
    </xf>
    <xf numFmtId="9" fontId="10" fillId="9" borderId="5" xfId="2" applyNumberFormat="1" applyFont="1" applyFill="1" applyBorder="1" applyAlignment="1">
      <alignment shrinkToFit="1"/>
    </xf>
    <xf numFmtId="9" fontId="10" fillId="9" borderId="5" xfId="2" applyFont="1" applyFill="1" applyBorder="1" applyAlignment="1">
      <alignment shrinkToFit="1"/>
    </xf>
    <xf numFmtId="9" fontId="6" fillId="10" borderId="5" xfId="2" applyNumberFormat="1" applyFont="1" applyFill="1" applyBorder="1" applyAlignment="1">
      <alignment shrinkToFit="1"/>
    </xf>
    <xf numFmtId="9" fontId="10" fillId="0" borderId="5" xfId="2" applyFont="1" applyFill="1" applyBorder="1" applyAlignment="1">
      <alignment shrinkToFit="1"/>
    </xf>
    <xf numFmtId="9" fontId="10" fillId="0" borderId="5" xfId="2" applyNumberFormat="1" applyFont="1" applyFill="1" applyBorder="1" applyAlignment="1">
      <alignment shrinkToFit="1"/>
    </xf>
    <xf numFmtId="165" fontId="6" fillId="0" borderId="0" xfId="1" applyNumberFormat="1" applyFont="1" applyFill="1" applyBorder="1"/>
    <xf numFmtId="166" fontId="5" fillId="4" borderId="16" xfId="3" applyNumberFormat="1" applyFont="1" applyFill="1" applyBorder="1"/>
  </cellXfs>
  <cellStyles count="5">
    <cellStyle name="Check Cell" xfId="4" builtinId="23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4"/>
  <sheetViews>
    <sheetView tabSelected="1" zoomScaleNormal="100" zoomScaleSheetLayoutView="100" workbookViewId="0">
      <selection activeCell="J4" sqref="J4"/>
    </sheetView>
  </sheetViews>
  <sheetFormatPr defaultColWidth="9.109375" defaultRowHeight="13.8" x14ac:dyDescent="0.25"/>
  <cols>
    <col min="1" max="1" width="68.77734375" style="5" customWidth="1"/>
    <col min="2" max="2" width="18.6640625" style="5" hidden="1" customWidth="1"/>
    <col min="3" max="3" width="14.6640625" style="5" hidden="1" customWidth="1"/>
    <col min="4" max="9" width="18.6640625" style="5" hidden="1" customWidth="1"/>
    <col min="10" max="10" width="20.6640625" style="6" customWidth="1"/>
    <col min="11" max="11" width="20.6640625" style="7" customWidth="1"/>
    <col min="12" max="12" width="9.109375" style="4"/>
    <col min="13" max="13" width="10.44140625" style="4" bestFit="1" customWidth="1"/>
    <col min="14" max="16384" width="9.109375" style="4"/>
  </cols>
  <sheetData>
    <row r="1" spans="1:13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</row>
    <row r="2" spans="1:13" ht="17.399999999999999" x14ac:dyDescent="0.3">
      <c r="A2" s="1" t="s">
        <v>80</v>
      </c>
      <c r="B2" s="1"/>
      <c r="C2" s="1"/>
      <c r="D2" s="1"/>
      <c r="E2" s="1"/>
      <c r="F2" s="1"/>
      <c r="G2" s="1"/>
      <c r="H2" s="1"/>
      <c r="I2" s="1"/>
      <c r="J2" s="2"/>
      <c r="K2" s="3"/>
    </row>
    <row r="3" spans="1:13" ht="17.399999999999999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2"/>
      <c r="K3" s="3"/>
    </row>
    <row r="4" spans="1:13" s="11" customFormat="1" ht="15.6" x14ac:dyDescent="0.3">
      <c r="A4" s="8"/>
      <c r="B4" s="8"/>
      <c r="C4" s="8"/>
      <c r="D4" s="8"/>
      <c r="E4" s="8"/>
      <c r="F4" s="8"/>
      <c r="G4" s="8"/>
      <c r="H4" s="8"/>
      <c r="I4" s="8"/>
      <c r="J4" s="9"/>
      <c r="K4" s="10"/>
    </row>
    <row r="5" spans="1:13" s="11" customFormat="1" ht="15.6" x14ac:dyDescent="0.3">
      <c r="A5" s="8"/>
      <c r="B5" s="8"/>
      <c r="C5" s="8"/>
      <c r="D5" s="8"/>
      <c r="E5" s="8"/>
      <c r="F5" s="8"/>
      <c r="G5" s="8"/>
      <c r="H5" s="8"/>
      <c r="I5" s="8"/>
      <c r="J5" s="9"/>
      <c r="K5" s="10"/>
    </row>
    <row r="6" spans="1:13" s="11" customFormat="1" ht="15.6" thickBot="1" x14ac:dyDescent="0.3">
      <c r="A6" s="12"/>
      <c r="B6" s="12"/>
      <c r="C6" s="12"/>
      <c r="D6" s="12"/>
      <c r="E6" s="12"/>
      <c r="F6" s="12"/>
      <c r="G6" s="12"/>
      <c r="H6" s="12"/>
      <c r="I6" s="12"/>
      <c r="J6" s="13"/>
      <c r="K6" s="14"/>
    </row>
    <row r="7" spans="1:13" s="21" customFormat="1" ht="15.75" customHeight="1" x14ac:dyDescent="0.3">
      <c r="A7" s="15"/>
      <c r="B7" s="16" t="s">
        <v>71</v>
      </c>
      <c r="C7" s="17" t="s">
        <v>65</v>
      </c>
      <c r="D7" s="15" t="str">
        <f>B7</f>
        <v>FY 2021</v>
      </c>
      <c r="E7" s="18" t="str">
        <f>B7</f>
        <v>FY 2021</v>
      </c>
      <c r="F7" s="16" t="s">
        <v>80</v>
      </c>
      <c r="G7" s="15" t="str">
        <f>F7</f>
        <v>FY 2022</v>
      </c>
      <c r="H7" s="16" t="str">
        <f>F7</f>
        <v>FY 2022</v>
      </c>
      <c r="I7" s="18" t="str">
        <f>F7</f>
        <v>FY 2022</v>
      </c>
      <c r="J7" s="19" t="s">
        <v>2</v>
      </c>
      <c r="K7" s="20" t="s">
        <v>3</v>
      </c>
    </row>
    <row r="8" spans="1:13" s="21" customFormat="1" ht="15.75" customHeight="1" x14ac:dyDescent="0.3">
      <c r="A8" s="22"/>
      <c r="B8" s="23" t="s">
        <v>4</v>
      </c>
      <c r="C8" s="24" t="s">
        <v>4</v>
      </c>
      <c r="D8" s="22" t="s">
        <v>5</v>
      </c>
      <c r="E8" s="25" t="s">
        <v>6</v>
      </c>
      <c r="F8" s="23" t="s">
        <v>7</v>
      </c>
      <c r="G8" s="22" t="s">
        <v>8</v>
      </c>
      <c r="H8" s="23" t="s">
        <v>7</v>
      </c>
      <c r="I8" s="25" t="s">
        <v>8</v>
      </c>
      <c r="J8" s="26" t="s">
        <v>9</v>
      </c>
      <c r="K8" s="27" t="s">
        <v>9</v>
      </c>
    </row>
    <row r="9" spans="1:13" s="21" customFormat="1" ht="16.2" thickBot="1" x14ac:dyDescent="0.35">
      <c r="A9" s="28" t="s">
        <v>10</v>
      </c>
      <c r="B9" s="29" t="s">
        <v>11</v>
      </c>
      <c r="C9" s="30" t="s">
        <v>11</v>
      </c>
      <c r="D9" s="28" t="s">
        <v>12</v>
      </c>
      <c r="E9" s="31" t="s">
        <v>13</v>
      </c>
      <c r="F9" s="29" t="s">
        <v>14</v>
      </c>
      <c r="G9" s="28" t="s">
        <v>14</v>
      </c>
      <c r="H9" s="29" t="s">
        <v>15</v>
      </c>
      <c r="I9" s="31" t="s">
        <v>15</v>
      </c>
      <c r="J9" s="32" t="s">
        <v>16</v>
      </c>
      <c r="K9" s="33" t="s">
        <v>16</v>
      </c>
    </row>
    <row r="10" spans="1:13" s="14" customFormat="1" ht="15.6" x14ac:dyDescent="0.3">
      <c r="A10" s="13" t="s">
        <v>17</v>
      </c>
      <c r="B10" s="34">
        <v>34</v>
      </c>
      <c r="C10" s="35">
        <v>0</v>
      </c>
      <c r="D10" s="36">
        <v>553.15</v>
      </c>
      <c r="E10" s="79">
        <f>B10/D10</f>
        <v>6.1466148422670161E-2</v>
      </c>
      <c r="F10" s="37">
        <v>13267</v>
      </c>
      <c r="G10" s="38">
        <v>6321</v>
      </c>
      <c r="H10" s="37">
        <f>F10*0.1</f>
        <v>1326.7</v>
      </c>
      <c r="I10" s="38">
        <f>G10*0.1</f>
        <v>632.1</v>
      </c>
      <c r="J10" s="39"/>
      <c r="K10" s="39">
        <f>SUM(H10:I10)</f>
        <v>1958.8000000000002</v>
      </c>
      <c r="M10" s="40"/>
    </row>
    <row r="11" spans="1:13" s="14" customFormat="1" ht="15" hidden="1" x14ac:dyDescent="0.25">
      <c r="A11" s="41" t="s">
        <v>61</v>
      </c>
      <c r="B11" s="42"/>
      <c r="C11" s="35">
        <v>0</v>
      </c>
      <c r="D11" s="43">
        <v>21</v>
      </c>
      <c r="E11" s="44"/>
      <c r="F11" s="45">
        <v>0</v>
      </c>
      <c r="G11" s="46">
        <v>0</v>
      </c>
      <c r="H11" s="45">
        <v>0</v>
      </c>
      <c r="I11" s="46"/>
      <c r="J11" s="39"/>
      <c r="K11" s="39">
        <v>0</v>
      </c>
    </row>
    <row r="12" spans="1:13" s="14" customFormat="1" ht="15.6" hidden="1" x14ac:dyDescent="0.3">
      <c r="A12" s="47" t="s">
        <v>57</v>
      </c>
      <c r="B12" s="34"/>
      <c r="C12" s="35">
        <v>0</v>
      </c>
      <c r="D12" s="36">
        <v>50</v>
      </c>
      <c r="E12" s="83"/>
      <c r="F12" s="37">
        <v>0</v>
      </c>
      <c r="G12" s="38">
        <v>0</v>
      </c>
      <c r="H12" s="37">
        <v>0</v>
      </c>
      <c r="I12" s="38"/>
      <c r="J12" s="39"/>
      <c r="K12" s="39">
        <v>0</v>
      </c>
    </row>
    <row r="13" spans="1:13" s="14" customFormat="1" ht="15.6" x14ac:dyDescent="0.3">
      <c r="A13" s="13" t="s">
        <v>18</v>
      </c>
      <c r="B13" s="34">
        <v>14</v>
      </c>
      <c r="C13" s="35">
        <v>0</v>
      </c>
      <c r="D13" s="36">
        <v>304.44</v>
      </c>
      <c r="E13" s="81">
        <f>B13/D13</f>
        <v>4.598607278938379E-2</v>
      </c>
      <c r="F13" s="37">
        <v>5007</v>
      </c>
      <c r="G13" s="38">
        <v>903</v>
      </c>
      <c r="H13" s="37">
        <f>F13*0.1</f>
        <v>500.70000000000005</v>
      </c>
      <c r="I13" s="38">
        <f>G13*0.1</f>
        <v>90.300000000000011</v>
      </c>
      <c r="J13" s="39"/>
      <c r="K13" s="39">
        <f t="shared" ref="K13:K14" si="0">SUM(H13:I13)</f>
        <v>591</v>
      </c>
    </row>
    <row r="14" spans="1:13" s="14" customFormat="1" ht="15.6" x14ac:dyDescent="0.3">
      <c r="A14" s="13" t="s">
        <v>19</v>
      </c>
      <c r="B14" s="34">
        <v>13</v>
      </c>
      <c r="C14" s="35">
        <v>0</v>
      </c>
      <c r="D14" s="36">
        <v>131.44999999999999</v>
      </c>
      <c r="E14" s="80">
        <f t="shared" ref="E14:E16" si="1">B14/D14</f>
        <v>9.8896918980601004E-2</v>
      </c>
      <c r="F14" s="37">
        <v>11389</v>
      </c>
      <c r="G14" s="38">
        <v>7316</v>
      </c>
      <c r="H14" s="37">
        <f t="shared" ref="H14:H69" si="2">F14*0.1</f>
        <v>1138.9000000000001</v>
      </c>
      <c r="I14" s="38">
        <f t="shared" ref="I14:I69" si="3">G14*0.1</f>
        <v>731.6</v>
      </c>
      <c r="J14" s="39"/>
      <c r="K14" s="39">
        <f t="shared" si="0"/>
        <v>1870.5</v>
      </c>
    </row>
    <row r="15" spans="1:13" s="14" customFormat="1" ht="15" x14ac:dyDescent="0.25">
      <c r="A15" s="41" t="s">
        <v>20</v>
      </c>
      <c r="B15" s="50"/>
      <c r="C15" s="35">
        <v>0</v>
      </c>
      <c r="D15" s="36">
        <v>76.75</v>
      </c>
      <c r="E15" s="82"/>
      <c r="F15" s="37">
        <v>440</v>
      </c>
      <c r="G15" s="38">
        <v>0</v>
      </c>
      <c r="H15" s="37">
        <f t="shared" si="2"/>
        <v>44</v>
      </c>
      <c r="I15" s="38">
        <f t="shared" si="3"/>
        <v>0</v>
      </c>
      <c r="J15" s="39">
        <f t="shared" ref="J15" si="4">SUM(H15:I15)</f>
        <v>44</v>
      </c>
      <c r="K15" s="39"/>
    </row>
    <row r="16" spans="1:13" s="14" customFormat="1" ht="15" x14ac:dyDescent="0.25">
      <c r="A16" s="13" t="s">
        <v>21</v>
      </c>
      <c r="B16" s="34">
        <v>6</v>
      </c>
      <c r="C16" s="35">
        <v>0</v>
      </c>
      <c r="D16" s="36">
        <v>206.63</v>
      </c>
      <c r="E16" s="78">
        <f t="shared" si="1"/>
        <v>2.9037409863040216E-2</v>
      </c>
      <c r="F16" s="37">
        <v>584</v>
      </c>
      <c r="G16" s="38">
        <v>75</v>
      </c>
      <c r="H16" s="37">
        <f t="shared" si="2"/>
        <v>58.400000000000006</v>
      </c>
      <c r="I16" s="38">
        <f t="shared" si="3"/>
        <v>7.5</v>
      </c>
      <c r="J16" s="39">
        <v>137</v>
      </c>
      <c r="K16" s="39"/>
    </row>
    <row r="17" spans="1:13" s="14" customFormat="1" ht="15" hidden="1" x14ac:dyDescent="0.25">
      <c r="A17" s="47" t="s">
        <v>87</v>
      </c>
      <c r="B17" s="34"/>
      <c r="C17" s="48"/>
      <c r="D17" s="36">
        <v>8</v>
      </c>
      <c r="E17" s="78"/>
      <c r="F17" s="37">
        <v>346</v>
      </c>
      <c r="G17" s="38">
        <v>360</v>
      </c>
      <c r="H17" s="37">
        <f t="shared" si="2"/>
        <v>34.6</v>
      </c>
      <c r="I17" s="38">
        <f t="shared" si="3"/>
        <v>36</v>
      </c>
      <c r="J17" s="39">
        <v>0</v>
      </c>
      <c r="K17" s="39"/>
    </row>
    <row r="18" spans="1:13" s="14" customFormat="1" ht="15" x14ac:dyDescent="0.25">
      <c r="A18" s="47" t="s">
        <v>22</v>
      </c>
      <c r="B18" s="34"/>
      <c r="C18" s="35">
        <v>0</v>
      </c>
      <c r="D18" s="36">
        <v>8</v>
      </c>
      <c r="E18" s="49"/>
      <c r="F18" s="37">
        <v>0</v>
      </c>
      <c r="G18" s="38">
        <v>0</v>
      </c>
      <c r="H18" s="37">
        <f t="shared" si="2"/>
        <v>0</v>
      </c>
      <c r="I18" s="38">
        <f t="shared" si="3"/>
        <v>0</v>
      </c>
      <c r="J18" s="39">
        <v>0</v>
      </c>
      <c r="K18" s="39"/>
    </row>
    <row r="19" spans="1:13" s="14" customFormat="1" ht="15.6" x14ac:dyDescent="0.3">
      <c r="A19" s="13" t="s">
        <v>23</v>
      </c>
      <c r="B19" s="34">
        <v>75</v>
      </c>
      <c r="C19" s="35">
        <v>0</v>
      </c>
      <c r="D19" s="36">
        <v>1361.6</v>
      </c>
      <c r="E19" s="80">
        <f>B19/D19</f>
        <v>5.5082256169212696E-2</v>
      </c>
      <c r="F19" s="37">
        <v>32988</v>
      </c>
      <c r="G19" s="38">
        <v>5948</v>
      </c>
      <c r="H19" s="37">
        <f t="shared" si="2"/>
        <v>3298.8</v>
      </c>
      <c r="I19" s="38">
        <f t="shared" si="3"/>
        <v>594.80000000000007</v>
      </c>
      <c r="J19" s="39"/>
      <c r="K19" s="39">
        <v>10986</v>
      </c>
      <c r="M19" s="51"/>
    </row>
    <row r="20" spans="1:13" s="14" customFormat="1" ht="15" hidden="1" x14ac:dyDescent="0.25">
      <c r="A20" s="47" t="s">
        <v>82</v>
      </c>
      <c r="B20" s="34"/>
      <c r="C20" s="48"/>
      <c r="D20" s="36"/>
      <c r="E20" s="49"/>
      <c r="F20" s="37">
        <v>0</v>
      </c>
      <c r="G20" s="38">
        <v>0</v>
      </c>
      <c r="H20" s="37">
        <f t="shared" si="2"/>
        <v>0</v>
      </c>
      <c r="I20" s="38">
        <f t="shared" si="3"/>
        <v>0</v>
      </c>
      <c r="J20" s="39"/>
      <c r="K20" s="39">
        <f t="shared" ref="K20:K30" si="5">SUM(H20:I20)</f>
        <v>0</v>
      </c>
    </row>
    <row r="21" spans="1:13" s="11" customFormat="1" ht="15" hidden="1" x14ac:dyDescent="0.25">
      <c r="A21" s="47" t="s">
        <v>72</v>
      </c>
      <c r="B21" s="34"/>
      <c r="C21" s="48"/>
      <c r="D21" s="36"/>
      <c r="E21" s="49"/>
      <c r="F21" s="37">
        <v>0</v>
      </c>
      <c r="G21" s="38">
        <v>0</v>
      </c>
      <c r="H21" s="37">
        <f>F21*0.1</f>
        <v>0</v>
      </c>
      <c r="I21" s="38">
        <f>G21*0.1</f>
        <v>0</v>
      </c>
      <c r="J21" s="39"/>
      <c r="K21" s="39">
        <f>SUM(H21:I21)</f>
        <v>0</v>
      </c>
    </row>
    <row r="22" spans="1:13" s="11" customFormat="1" ht="15" hidden="1" x14ac:dyDescent="0.25">
      <c r="A22" s="47" t="s">
        <v>83</v>
      </c>
      <c r="B22" s="34"/>
      <c r="C22" s="48"/>
      <c r="D22" s="36"/>
      <c r="E22" s="49"/>
      <c r="F22" s="37">
        <v>1605</v>
      </c>
      <c r="G22" s="38">
        <v>444</v>
      </c>
      <c r="H22" s="37">
        <f t="shared" si="2"/>
        <v>160.5</v>
      </c>
      <c r="I22" s="38">
        <f t="shared" si="3"/>
        <v>44.400000000000006</v>
      </c>
      <c r="J22" s="39"/>
      <c r="K22" s="39">
        <v>0</v>
      </c>
    </row>
    <row r="23" spans="1:13" s="11" customFormat="1" ht="15" hidden="1" x14ac:dyDescent="0.25">
      <c r="A23" s="47" t="s">
        <v>73</v>
      </c>
      <c r="B23" s="34"/>
      <c r="C23" s="48"/>
      <c r="D23" s="36"/>
      <c r="E23" s="49"/>
      <c r="F23" s="37">
        <v>913</v>
      </c>
      <c r="G23" s="38">
        <v>1431</v>
      </c>
      <c r="H23" s="37">
        <f t="shared" si="2"/>
        <v>91.300000000000011</v>
      </c>
      <c r="I23" s="38">
        <f t="shared" si="3"/>
        <v>143.1</v>
      </c>
      <c r="J23" s="39"/>
      <c r="K23" s="39">
        <v>0</v>
      </c>
    </row>
    <row r="24" spans="1:13" s="11" customFormat="1" ht="15" hidden="1" x14ac:dyDescent="0.25">
      <c r="A24" s="47" t="s">
        <v>74</v>
      </c>
      <c r="B24" s="34"/>
      <c r="C24" s="48"/>
      <c r="D24" s="36"/>
      <c r="E24" s="49"/>
      <c r="F24" s="37">
        <v>3707</v>
      </c>
      <c r="G24" s="38">
        <v>20968</v>
      </c>
      <c r="H24" s="37">
        <f t="shared" si="2"/>
        <v>370.70000000000005</v>
      </c>
      <c r="I24" s="38">
        <f t="shared" si="3"/>
        <v>2096.8000000000002</v>
      </c>
      <c r="J24" s="39"/>
      <c r="K24" s="39">
        <v>0</v>
      </c>
    </row>
    <row r="25" spans="1:13" s="11" customFormat="1" ht="15" hidden="1" x14ac:dyDescent="0.25">
      <c r="A25" s="47" t="s">
        <v>75</v>
      </c>
      <c r="B25" s="34"/>
      <c r="C25" s="48"/>
      <c r="D25" s="36"/>
      <c r="E25" s="49"/>
      <c r="F25" s="37">
        <v>749</v>
      </c>
      <c r="G25" s="38">
        <v>440</v>
      </c>
      <c r="H25" s="37">
        <f t="shared" si="2"/>
        <v>74.900000000000006</v>
      </c>
      <c r="I25" s="38">
        <f t="shared" si="3"/>
        <v>44</v>
      </c>
      <c r="J25" s="39"/>
      <c r="K25" s="39">
        <v>0</v>
      </c>
    </row>
    <row r="26" spans="1:13" s="11" customFormat="1" ht="15" hidden="1" x14ac:dyDescent="0.25">
      <c r="A26" s="47" t="s">
        <v>84</v>
      </c>
      <c r="B26" s="34"/>
      <c r="C26" s="48"/>
      <c r="D26" s="36"/>
      <c r="E26" s="49"/>
      <c r="F26" s="37">
        <v>15518</v>
      </c>
      <c r="G26" s="38">
        <v>24947</v>
      </c>
      <c r="H26" s="37">
        <f t="shared" si="2"/>
        <v>1551.8000000000002</v>
      </c>
      <c r="I26" s="38">
        <f t="shared" si="3"/>
        <v>2494.7000000000003</v>
      </c>
      <c r="J26" s="39"/>
      <c r="K26" s="39">
        <v>0</v>
      </c>
    </row>
    <row r="27" spans="1:13" s="11" customFormat="1" ht="15" hidden="1" x14ac:dyDescent="0.25">
      <c r="A27" s="47" t="s">
        <v>68</v>
      </c>
      <c r="B27" s="34"/>
      <c r="C27" s="48"/>
      <c r="D27" s="36"/>
      <c r="E27" s="49"/>
      <c r="F27" s="37">
        <v>0</v>
      </c>
      <c r="G27" s="38">
        <v>199</v>
      </c>
      <c r="H27" s="37">
        <f t="shared" si="2"/>
        <v>0</v>
      </c>
      <c r="I27" s="38">
        <f t="shared" si="3"/>
        <v>19.900000000000002</v>
      </c>
      <c r="J27" s="39"/>
      <c r="K27" s="39">
        <v>0</v>
      </c>
    </row>
    <row r="28" spans="1:13" s="11" customFormat="1" ht="15.6" x14ac:dyDescent="0.3">
      <c r="A28" s="13" t="s">
        <v>24</v>
      </c>
      <c r="B28" s="34">
        <v>36</v>
      </c>
      <c r="C28" s="35">
        <v>0</v>
      </c>
      <c r="D28" s="36">
        <v>443.45</v>
      </c>
      <c r="E28" s="80">
        <f t="shared" ref="E28:E30" si="6">B28/D28</f>
        <v>8.1181643928289554E-2</v>
      </c>
      <c r="F28" s="37">
        <v>20895</v>
      </c>
      <c r="G28" s="38">
        <v>12652</v>
      </c>
      <c r="H28" s="37">
        <f t="shared" si="2"/>
        <v>2089.5</v>
      </c>
      <c r="I28" s="38">
        <f t="shared" si="3"/>
        <v>1265.2</v>
      </c>
      <c r="J28" s="39"/>
      <c r="K28" s="39">
        <f t="shared" si="5"/>
        <v>3354.7</v>
      </c>
    </row>
    <row r="29" spans="1:13" s="11" customFormat="1" ht="15.6" x14ac:dyDescent="0.3">
      <c r="A29" s="13" t="s">
        <v>25</v>
      </c>
      <c r="B29" s="34">
        <v>57</v>
      </c>
      <c r="C29" s="35">
        <v>0</v>
      </c>
      <c r="D29" s="36">
        <v>873.85</v>
      </c>
      <c r="E29" s="80">
        <f t="shared" si="6"/>
        <v>6.5228586141786352E-2</v>
      </c>
      <c r="F29" s="37">
        <v>49245</v>
      </c>
      <c r="G29" s="38">
        <v>29971</v>
      </c>
      <c r="H29" s="37">
        <f t="shared" si="2"/>
        <v>4924.5</v>
      </c>
      <c r="I29" s="38">
        <f t="shared" si="3"/>
        <v>2997.1000000000004</v>
      </c>
      <c r="J29" s="39"/>
      <c r="K29" s="39">
        <f t="shared" si="5"/>
        <v>7921.6</v>
      </c>
    </row>
    <row r="30" spans="1:13" s="11" customFormat="1" ht="15.6" x14ac:dyDescent="0.3">
      <c r="A30" s="13" t="s">
        <v>26</v>
      </c>
      <c r="B30" s="34">
        <v>59</v>
      </c>
      <c r="C30" s="35">
        <v>0</v>
      </c>
      <c r="D30" s="36">
        <v>918.25</v>
      </c>
      <c r="E30" s="80">
        <f t="shared" si="6"/>
        <v>6.4252654505853532E-2</v>
      </c>
      <c r="F30" s="37">
        <v>187541</v>
      </c>
      <c r="G30" s="38">
        <v>61554</v>
      </c>
      <c r="H30" s="37">
        <f t="shared" si="2"/>
        <v>18754.100000000002</v>
      </c>
      <c r="I30" s="38">
        <f t="shared" si="3"/>
        <v>6155.4000000000005</v>
      </c>
      <c r="J30" s="39"/>
      <c r="K30" s="39">
        <f t="shared" si="5"/>
        <v>24909.500000000004</v>
      </c>
    </row>
    <row r="31" spans="1:13" s="11" customFormat="1" ht="15.6" x14ac:dyDescent="0.3">
      <c r="A31" s="13" t="s">
        <v>27</v>
      </c>
      <c r="B31" s="34">
        <v>84</v>
      </c>
      <c r="C31" s="35">
        <v>0</v>
      </c>
      <c r="D31" s="36">
        <v>873.09</v>
      </c>
      <c r="E31" s="80">
        <f t="shared" ref="E31:E36" si="7">B31/D31</f>
        <v>9.6210012713465964E-2</v>
      </c>
      <c r="F31" s="37">
        <v>31618</v>
      </c>
      <c r="G31" s="38">
        <v>17472</v>
      </c>
      <c r="H31" s="37">
        <f t="shared" si="2"/>
        <v>3161.8</v>
      </c>
      <c r="I31" s="38">
        <f t="shared" si="3"/>
        <v>1747.2</v>
      </c>
      <c r="J31" s="39"/>
      <c r="K31" s="39">
        <f>SUM(H31:I31)</f>
        <v>4909</v>
      </c>
    </row>
    <row r="32" spans="1:13" s="11" customFormat="1" ht="15" x14ac:dyDescent="0.25">
      <c r="A32" s="13" t="s">
        <v>28</v>
      </c>
      <c r="B32" s="34"/>
      <c r="C32" s="35">
        <v>0</v>
      </c>
      <c r="D32" s="36">
        <v>139.5</v>
      </c>
      <c r="E32" s="49"/>
      <c r="F32" s="37">
        <v>7426</v>
      </c>
      <c r="G32" s="38">
        <v>9807</v>
      </c>
      <c r="H32" s="37">
        <f t="shared" si="2"/>
        <v>742.6</v>
      </c>
      <c r="I32" s="38">
        <f t="shared" si="3"/>
        <v>980.7</v>
      </c>
      <c r="J32" s="39">
        <f>SUM(H32:I32)</f>
        <v>1723.3000000000002</v>
      </c>
      <c r="K32" s="39"/>
    </row>
    <row r="33" spans="1:13" s="11" customFormat="1" ht="15" x14ac:dyDescent="0.25">
      <c r="A33" s="13" t="s">
        <v>29</v>
      </c>
      <c r="B33" s="34">
        <v>3</v>
      </c>
      <c r="C33" s="35">
        <v>0</v>
      </c>
      <c r="D33" s="36">
        <v>237.28</v>
      </c>
      <c r="E33" s="78">
        <f t="shared" si="7"/>
        <v>1.2643290627107215E-2</v>
      </c>
      <c r="F33" s="37">
        <v>19740</v>
      </c>
      <c r="G33" s="38">
        <v>992</v>
      </c>
      <c r="H33" s="37">
        <f t="shared" si="2"/>
        <v>1974</v>
      </c>
      <c r="I33" s="38">
        <f t="shared" si="3"/>
        <v>99.2</v>
      </c>
      <c r="J33" s="39">
        <f>SUM(H33:I33)</f>
        <v>2073.1999999999998</v>
      </c>
      <c r="K33" s="39"/>
    </row>
    <row r="34" spans="1:13" s="11" customFormat="1" ht="15.6" x14ac:dyDescent="0.3">
      <c r="A34" s="13" t="s">
        <v>30</v>
      </c>
      <c r="B34" s="34">
        <v>38</v>
      </c>
      <c r="C34" s="35">
        <v>0</v>
      </c>
      <c r="D34" s="36">
        <v>592.41999999999996</v>
      </c>
      <c r="E34" s="80">
        <f t="shared" si="7"/>
        <v>6.4143681847338041E-2</v>
      </c>
      <c r="F34" s="37">
        <v>111586</v>
      </c>
      <c r="G34" s="38">
        <v>46062</v>
      </c>
      <c r="H34" s="37">
        <f t="shared" si="2"/>
        <v>11158.6</v>
      </c>
      <c r="I34" s="38">
        <f t="shared" si="3"/>
        <v>4606.2</v>
      </c>
      <c r="J34" s="39"/>
      <c r="K34" s="39">
        <f>SUM(H34:I34)</f>
        <v>15764.8</v>
      </c>
    </row>
    <row r="35" spans="1:13" s="11" customFormat="1" ht="15.6" x14ac:dyDescent="0.3">
      <c r="A35" s="13" t="s">
        <v>31</v>
      </c>
      <c r="B35" s="34">
        <v>196</v>
      </c>
      <c r="C35" s="35">
        <v>0</v>
      </c>
      <c r="D35" s="36">
        <v>636.16999999999996</v>
      </c>
      <c r="E35" s="80">
        <f t="shared" si="7"/>
        <v>0.30809374852633731</v>
      </c>
      <c r="F35" s="37">
        <v>20612</v>
      </c>
      <c r="G35" s="38">
        <v>11183</v>
      </c>
      <c r="H35" s="37">
        <f t="shared" si="2"/>
        <v>2061.2000000000003</v>
      </c>
      <c r="I35" s="38">
        <f t="shared" si="3"/>
        <v>1118.3</v>
      </c>
      <c r="J35" s="39"/>
      <c r="K35" s="39">
        <f>SUM(H35:I35)</f>
        <v>3179.5</v>
      </c>
    </row>
    <row r="36" spans="1:13" s="14" customFormat="1" ht="15.6" x14ac:dyDescent="0.3">
      <c r="A36" s="13" t="s">
        <v>32</v>
      </c>
      <c r="B36" s="34">
        <v>200</v>
      </c>
      <c r="C36" s="35">
        <v>0</v>
      </c>
      <c r="D36" s="36">
        <v>2134.27</v>
      </c>
      <c r="E36" s="80">
        <f t="shared" si="7"/>
        <v>9.3708855955432074E-2</v>
      </c>
      <c r="F36" s="37">
        <v>3093</v>
      </c>
      <c r="G36" s="38">
        <v>511</v>
      </c>
      <c r="H36" s="37">
        <f t="shared" si="2"/>
        <v>309.3</v>
      </c>
      <c r="I36" s="38">
        <f t="shared" si="3"/>
        <v>51.1</v>
      </c>
      <c r="J36" s="39"/>
      <c r="K36" s="39">
        <v>45168</v>
      </c>
    </row>
    <row r="37" spans="1:13" s="14" customFormat="1" ht="15.6" hidden="1" x14ac:dyDescent="0.3">
      <c r="A37" s="47" t="s">
        <v>69</v>
      </c>
      <c r="B37" s="34"/>
      <c r="C37" s="35">
        <f t="shared" ref="C37:C38" si="8">D37*0.05</f>
        <v>0</v>
      </c>
      <c r="D37" s="36"/>
      <c r="E37" s="80"/>
      <c r="F37" s="37">
        <v>0</v>
      </c>
      <c r="G37" s="38">
        <v>147676</v>
      </c>
      <c r="H37" s="37">
        <f t="shared" si="2"/>
        <v>0</v>
      </c>
      <c r="I37" s="38">
        <f t="shared" si="3"/>
        <v>14767.6</v>
      </c>
      <c r="J37" s="39"/>
      <c r="K37" s="39">
        <v>0</v>
      </c>
    </row>
    <row r="38" spans="1:13" s="14" customFormat="1" ht="15.6" hidden="1" x14ac:dyDescent="0.3">
      <c r="A38" s="47" t="s">
        <v>76</v>
      </c>
      <c r="B38" s="34"/>
      <c r="C38" s="35">
        <f t="shared" si="8"/>
        <v>0</v>
      </c>
      <c r="D38" s="36"/>
      <c r="E38" s="80"/>
      <c r="F38" s="37">
        <v>0</v>
      </c>
      <c r="G38" s="38">
        <v>300396</v>
      </c>
      <c r="H38" s="37">
        <f t="shared" si="2"/>
        <v>0</v>
      </c>
      <c r="I38" s="38">
        <f t="shared" si="3"/>
        <v>30039.600000000002</v>
      </c>
      <c r="J38" s="39"/>
      <c r="K38" s="39">
        <v>0</v>
      </c>
      <c r="M38" s="52"/>
    </row>
    <row r="39" spans="1:13" s="14" customFormat="1" ht="15" x14ac:dyDescent="0.25">
      <c r="A39" s="47" t="s">
        <v>33</v>
      </c>
      <c r="B39" s="34"/>
      <c r="C39" s="35">
        <v>0</v>
      </c>
      <c r="D39" s="36">
        <v>61.57</v>
      </c>
      <c r="E39" s="49"/>
      <c r="F39" s="37">
        <v>1453</v>
      </c>
      <c r="G39" s="38">
        <v>0</v>
      </c>
      <c r="H39" s="37">
        <f t="shared" si="2"/>
        <v>145.30000000000001</v>
      </c>
      <c r="I39" s="38">
        <f t="shared" si="3"/>
        <v>0</v>
      </c>
      <c r="J39" s="39">
        <f>SUM(H39:I39)</f>
        <v>145.30000000000001</v>
      </c>
      <c r="K39" s="39"/>
    </row>
    <row r="40" spans="1:13" s="14" customFormat="1" ht="15" x14ac:dyDescent="0.25">
      <c r="A40" s="13" t="s">
        <v>34</v>
      </c>
      <c r="B40" s="34"/>
      <c r="C40" s="35">
        <v>0</v>
      </c>
      <c r="D40" s="36">
        <v>188.85</v>
      </c>
      <c r="E40" s="49"/>
      <c r="F40" s="37">
        <v>0</v>
      </c>
      <c r="G40" s="38">
        <v>0</v>
      </c>
      <c r="H40" s="37">
        <f t="shared" si="2"/>
        <v>0</v>
      </c>
      <c r="I40" s="38">
        <f t="shared" si="3"/>
        <v>0</v>
      </c>
      <c r="J40" s="39">
        <v>0</v>
      </c>
      <c r="K40" s="39"/>
    </row>
    <row r="41" spans="1:13" s="14" customFormat="1" ht="15" x14ac:dyDescent="0.25">
      <c r="A41" s="47" t="s">
        <v>35</v>
      </c>
      <c r="B41" s="34"/>
      <c r="C41" s="35">
        <v>0</v>
      </c>
      <c r="D41" s="36">
        <v>5.54</v>
      </c>
      <c r="E41" s="49"/>
      <c r="F41" s="37">
        <v>0</v>
      </c>
      <c r="G41" s="38">
        <v>0</v>
      </c>
      <c r="H41" s="37">
        <f t="shared" si="2"/>
        <v>0</v>
      </c>
      <c r="I41" s="38">
        <f t="shared" si="3"/>
        <v>0</v>
      </c>
      <c r="J41" s="39">
        <v>0</v>
      </c>
      <c r="K41" s="39"/>
    </row>
    <row r="42" spans="1:13" s="14" customFormat="1" ht="15" x14ac:dyDescent="0.25">
      <c r="A42" s="47" t="s">
        <v>36</v>
      </c>
      <c r="B42" s="34"/>
      <c r="C42" s="35">
        <v>0</v>
      </c>
      <c r="D42" s="36">
        <v>7.25</v>
      </c>
      <c r="E42" s="49"/>
      <c r="F42" s="37">
        <v>0</v>
      </c>
      <c r="G42" s="38">
        <v>0</v>
      </c>
      <c r="H42" s="37">
        <f t="shared" si="2"/>
        <v>0</v>
      </c>
      <c r="I42" s="38">
        <f t="shared" si="3"/>
        <v>0</v>
      </c>
      <c r="J42" s="39">
        <v>0</v>
      </c>
      <c r="K42" s="39"/>
    </row>
    <row r="43" spans="1:13" s="14" customFormat="1" ht="15" x14ac:dyDescent="0.25">
      <c r="A43" s="44" t="s">
        <v>37</v>
      </c>
      <c r="B43" s="34"/>
      <c r="C43" s="35">
        <v>0</v>
      </c>
      <c r="D43" s="36">
        <v>67.040000000000006</v>
      </c>
      <c r="E43" s="49"/>
      <c r="F43" s="37">
        <v>90</v>
      </c>
      <c r="G43" s="38">
        <v>0</v>
      </c>
      <c r="H43" s="37">
        <f t="shared" si="2"/>
        <v>9</v>
      </c>
      <c r="I43" s="38">
        <f t="shared" si="3"/>
        <v>0</v>
      </c>
      <c r="J43" s="39">
        <f>SUM(H43:I43)</f>
        <v>9</v>
      </c>
      <c r="K43" s="39"/>
    </row>
    <row r="44" spans="1:13" s="14" customFormat="1" ht="15.6" x14ac:dyDescent="0.3">
      <c r="A44" s="13" t="s">
        <v>58</v>
      </c>
      <c r="B44" s="34">
        <v>2</v>
      </c>
      <c r="C44" s="35">
        <v>0</v>
      </c>
      <c r="D44" s="36">
        <v>49.16</v>
      </c>
      <c r="E44" s="80">
        <f>(B44/D44)+0.01</f>
        <v>5.068348250610253E-2</v>
      </c>
      <c r="F44" s="37">
        <v>320</v>
      </c>
      <c r="G44" s="38">
        <v>195</v>
      </c>
      <c r="H44" s="37">
        <f t="shared" si="2"/>
        <v>32</v>
      </c>
      <c r="I44" s="38">
        <f t="shared" si="3"/>
        <v>19.5</v>
      </c>
      <c r="J44" s="39"/>
      <c r="K44" s="39">
        <f t="shared" ref="K44:K52" si="9">SUM(H44:I44)</f>
        <v>51.5</v>
      </c>
    </row>
    <row r="45" spans="1:13" s="14" customFormat="1" ht="15" x14ac:dyDescent="0.25">
      <c r="A45" s="13" t="s">
        <v>38</v>
      </c>
      <c r="B45" s="34"/>
      <c r="C45" s="35">
        <v>0</v>
      </c>
      <c r="D45" s="36">
        <v>214.48</v>
      </c>
      <c r="E45" s="82"/>
      <c r="F45" s="37">
        <v>1377</v>
      </c>
      <c r="G45" s="38">
        <v>922</v>
      </c>
      <c r="H45" s="37">
        <f t="shared" si="2"/>
        <v>137.70000000000002</v>
      </c>
      <c r="I45" s="38">
        <f t="shared" si="3"/>
        <v>92.2</v>
      </c>
      <c r="J45" s="39">
        <f>SUM(H45:I45)</f>
        <v>229.90000000000003</v>
      </c>
      <c r="K45" s="39"/>
    </row>
    <row r="46" spans="1:13" s="14" customFormat="1" ht="15.6" x14ac:dyDescent="0.3">
      <c r="A46" s="13" t="s">
        <v>39</v>
      </c>
      <c r="B46" s="34">
        <v>200</v>
      </c>
      <c r="C46" s="35">
        <v>0</v>
      </c>
      <c r="D46" s="36">
        <v>2977.67</v>
      </c>
      <c r="E46" s="80">
        <f t="shared" ref="E46" si="10">B46/D46</f>
        <v>6.7166610134769808E-2</v>
      </c>
      <c r="F46" s="37">
        <v>44372</v>
      </c>
      <c r="G46" s="38">
        <v>12597</v>
      </c>
      <c r="H46" s="37">
        <f t="shared" si="2"/>
        <v>4437.2</v>
      </c>
      <c r="I46" s="38">
        <f t="shared" si="3"/>
        <v>1259.7</v>
      </c>
      <c r="J46" s="39"/>
      <c r="K46" s="39">
        <v>8884</v>
      </c>
    </row>
    <row r="47" spans="1:13" s="14" customFormat="1" ht="15.6" hidden="1" x14ac:dyDescent="0.3">
      <c r="A47" s="47" t="s">
        <v>77</v>
      </c>
      <c r="B47" s="34"/>
      <c r="C47" s="48"/>
      <c r="D47" s="36"/>
      <c r="E47" s="80"/>
      <c r="F47" s="37">
        <v>2177</v>
      </c>
      <c r="G47" s="38">
        <v>2359</v>
      </c>
      <c r="H47" s="37">
        <f t="shared" si="2"/>
        <v>217.70000000000002</v>
      </c>
      <c r="I47" s="38">
        <f t="shared" si="3"/>
        <v>235.9</v>
      </c>
      <c r="J47" s="39"/>
      <c r="K47" s="39">
        <v>0</v>
      </c>
    </row>
    <row r="48" spans="1:13" s="14" customFormat="1" ht="15.6" hidden="1" x14ac:dyDescent="0.3">
      <c r="A48" s="47" t="s">
        <v>85</v>
      </c>
      <c r="B48" s="34"/>
      <c r="C48" s="48"/>
      <c r="D48" s="36"/>
      <c r="E48" s="80"/>
      <c r="F48" s="37">
        <v>383</v>
      </c>
      <c r="G48" s="38">
        <v>1055</v>
      </c>
      <c r="H48" s="37">
        <f t="shared" si="2"/>
        <v>38.300000000000004</v>
      </c>
      <c r="I48" s="38">
        <f t="shared" si="3"/>
        <v>105.5</v>
      </c>
      <c r="J48" s="39"/>
      <c r="K48" s="39">
        <v>0</v>
      </c>
    </row>
    <row r="49" spans="1:38" s="14" customFormat="1" ht="15.6" hidden="1" x14ac:dyDescent="0.3">
      <c r="A49" s="47" t="s">
        <v>78</v>
      </c>
      <c r="B49" s="34"/>
      <c r="C49" s="48"/>
      <c r="D49" s="36"/>
      <c r="E49" s="80"/>
      <c r="F49" s="37">
        <v>1981</v>
      </c>
      <c r="G49" s="38">
        <v>6275</v>
      </c>
      <c r="H49" s="37">
        <f t="shared" si="2"/>
        <v>198.10000000000002</v>
      </c>
      <c r="I49" s="38">
        <f t="shared" si="3"/>
        <v>627.5</v>
      </c>
      <c r="J49" s="39"/>
      <c r="K49" s="39">
        <v>0</v>
      </c>
    </row>
    <row r="50" spans="1:38" s="14" customFormat="1" ht="15.6" hidden="1" x14ac:dyDescent="0.3">
      <c r="A50" s="47" t="s">
        <v>79</v>
      </c>
      <c r="B50" s="34"/>
      <c r="C50" s="48"/>
      <c r="D50" s="36"/>
      <c r="E50" s="80"/>
      <c r="F50" s="37">
        <v>3507</v>
      </c>
      <c r="G50" s="38">
        <v>9948</v>
      </c>
      <c r="H50" s="37">
        <f t="shared" si="2"/>
        <v>350.70000000000005</v>
      </c>
      <c r="I50" s="38">
        <f t="shared" si="3"/>
        <v>994.80000000000007</v>
      </c>
      <c r="J50" s="39"/>
      <c r="K50" s="39">
        <v>0</v>
      </c>
    </row>
    <row r="51" spans="1:38" s="14" customFormat="1" ht="15.6" hidden="1" x14ac:dyDescent="0.3">
      <c r="A51" s="47" t="s">
        <v>86</v>
      </c>
      <c r="B51" s="34"/>
      <c r="C51" s="48"/>
      <c r="D51" s="36"/>
      <c r="E51" s="80"/>
      <c r="F51" s="37">
        <v>1553</v>
      </c>
      <c r="G51" s="38">
        <v>2635</v>
      </c>
      <c r="H51" s="37">
        <f t="shared" si="2"/>
        <v>155.30000000000001</v>
      </c>
      <c r="I51" s="38">
        <f t="shared" si="3"/>
        <v>263.5</v>
      </c>
      <c r="J51" s="39"/>
      <c r="K51" s="39">
        <v>0</v>
      </c>
    </row>
    <row r="52" spans="1:38" s="14" customFormat="1" ht="15.6" hidden="1" x14ac:dyDescent="0.3">
      <c r="A52" s="47" t="s">
        <v>64</v>
      </c>
      <c r="B52" s="34"/>
      <c r="C52" s="48"/>
      <c r="D52" s="36"/>
      <c r="E52" s="80"/>
      <c r="F52" s="37">
        <v>0</v>
      </c>
      <c r="G52" s="38">
        <v>0</v>
      </c>
      <c r="H52" s="37">
        <f t="shared" si="2"/>
        <v>0</v>
      </c>
      <c r="I52" s="38">
        <f t="shared" si="3"/>
        <v>0</v>
      </c>
      <c r="J52" s="39"/>
      <c r="K52" s="39">
        <f t="shared" si="9"/>
        <v>0</v>
      </c>
      <c r="L52" s="13"/>
      <c r="M52" s="5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</row>
    <row r="53" spans="1:38" s="14" customFormat="1" ht="15" x14ac:dyDescent="0.25">
      <c r="A53" s="13" t="s">
        <v>40</v>
      </c>
      <c r="B53" s="34"/>
      <c r="C53" s="35">
        <v>0</v>
      </c>
      <c r="D53" s="36">
        <v>37.5</v>
      </c>
      <c r="E53" s="77"/>
      <c r="F53" s="37">
        <v>228</v>
      </c>
      <c r="G53" s="38">
        <v>659</v>
      </c>
      <c r="H53" s="37">
        <f t="shared" si="2"/>
        <v>22.8</v>
      </c>
      <c r="I53" s="38">
        <f t="shared" si="3"/>
        <v>65.900000000000006</v>
      </c>
      <c r="J53" s="39">
        <f>SUM(H53:I53)</f>
        <v>88.7</v>
      </c>
      <c r="K53" s="39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</row>
    <row r="54" spans="1:38" s="14" customFormat="1" ht="15" x14ac:dyDescent="0.25">
      <c r="A54" s="44" t="s">
        <v>41</v>
      </c>
      <c r="B54" s="34"/>
      <c r="C54" s="35">
        <v>0</v>
      </c>
      <c r="D54" s="36">
        <v>55.5</v>
      </c>
      <c r="E54" s="77"/>
      <c r="F54" s="37">
        <v>656</v>
      </c>
      <c r="G54" s="38">
        <v>0</v>
      </c>
      <c r="H54" s="37">
        <f t="shared" si="2"/>
        <v>65.600000000000009</v>
      </c>
      <c r="I54" s="38">
        <f t="shared" si="3"/>
        <v>0</v>
      </c>
      <c r="J54" s="39">
        <f>SUM(H54:I54)</f>
        <v>65.600000000000009</v>
      </c>
      <c r="K54" s="39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</row>
    <row r="55" spans="1:38" s="14" customFormat="1" ht="15" x14ac:dyDescent="0.25">
      <c r="A55" s="13" t="s">
        <v>42</v>
      </c>
      <c r="B55" s="34"/>
      <c r="C55" s="35">
        <v>0</v>
      </c>
      <c r="D55" s="36">
        <v>3</v>
      </c>
      <c r="E55" s="77"/>
      <c r="F55" s="37">
        <v>0</v>
      </c>
      <c r="G55" s="38">
        <v>0</v>
      </c>
      <c r="H55" s="37">
        <f t="shared" si="2"/>
        <v>0</v>
      </c>
      <c r="I55" s="38">
        <f t="shared" si="3"/>
        <v>0</v>
      </c>
      <c r="J55" s="39">
        <v>0</v>
      </c>
      <c r="K55" s="39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</row>
    <row r="56" spans="1:38" s="14" customFormat="1" ht="15" x14ac:dyDescent="0.25">
      <c r="A56" s="47" t="s">
        <v>43</v>
      </c>
      <c r="B56" s="34"/>
      <c r="C56" s="35">
        <v>0</v>
      </c>
      <c r="D56" s="36">
        <v>83.47</v>
      </c>
      <c r="E56" s="77"/>
      <c r="F56" s="37">
        <v>6141</v>
      </c>
      <c r="G56" s="38">
        <v>1932</v>
      </c>
      <c r="H56" s="37">
        <f t="shared" si="2"/>
        <v>614.1</v>
      </c>
      <c r="I56" s="38">
        <f t="shared" si="3"/>
        <v>193.20000000000002</v>
      </c>
      <c r="J56" s="39">
        <f>SUM(H56:I56)</f>
        <v>807.30000000000007</v>
      </c>
      <c r="K56" s="39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</row>
    <row r="57" spans="1:38" s="14" customFormat="1" ht="15.6" x14ac:dyDescent="0.3">
      <c r="A57" s="13" t="s">
        <v>44</v>
      </c>
      <c r="B57" s="34">
        <v>21</v>
      </c>
      <c r="C57" s="35">
        <v>0</v>
      </c>
      <c r="D57" s="36">
        <v>306</v>
      </c>
      <c r="E57" s="80">
        <f t="shared" ref="E57:E69" si="11">B57/D57</f>
        <v>6.8627450980392163E-2</v>
      </c>
      <c r="F57" s="37">
        <v>7931</v>
      </c>
      <c r="G57" s="38">
        <v>4517</v>
      </c>
      <c r="H57" s="37">
        <f t="shared" si="2"/>
        <v>793.1</v>
      </c>
      <c r="I57" s="38">
        <f t="shared" si="3"/>
        <v>451.70000000000005</v>
      </c>
      <c r="J57" s="39"/>
      <c r="K57" s="39">
        <f>SUM(H57:I57)</f>
        <v>1244.8000000000002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</row>
    <row r="58" spans="1:38" s="14" customFormat="1" ht="15.6" x14ac:dyDescent="0.3">
      <c r="A58" s="13" t="s">
        <v>45</v>
      </c>
      <c r="B58" s="34">
        <v>22</v>
      </c>
      <c r="C58" s="35">
        <v>0</v>
      </c>
      <c r="D58" s="36">
        <v>479.57</v>
      </c>
      <c r="E58" s="80">
        <f t="shared" si="11"/>
        <v>4.5874429176136954E-2</v>
      </c>
      <c r="F58" s="37">
        <v>3281</v>
      </c>
      <c r="G58" s="38">
        <v>4492</v>
      </c>
      <c r="H58" s="37">
        <f t="shared" si="2"/>
        <v>328.1</v>
      </c>
      <c r="I58" s="38">
        <f t="shared" si="3"/>
        <v>449.20000000000005</v>
      </c>
      <c r="J58" s="39"/>
      <c r="K58" s="39">
        <f>SUM(H58:I58)</f>
        <v>777.30000000000007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</row>
    <row r="59" spans="1:38" s="14" customFormat="1" ht="15" x14ac:dyDescent="0.25">
      <c r="A59" s="13" t="s">
        <v>66</v>
      </c>
      <c r="B59" s="34"/>
      <c r="C59" s="35">
        <v>0</v>
      </c>
      <c r="D59" s="36">
        <v>59.72</v>
      </c>
      <c r="E59" s="49"/>
      <c r="F59" s="37">
        <v>0</v>
      </c>
      <c r="G59" s="38">
        <v>0</v>
      </c>
      <c r="H59" s="37">
        <f t="shared" si="2"/>
        <v>0</v>
      </c>
      <c r="I59" s="38">
        <f t="shared" si="3"/>
        <v>0</v>
      </c>
      <c r="J59" s="39">
        <v>0</v>
      </c>
      <c r="K59" s="39"/>
      <c r="L59" s="13"/>
      <c r="M59" s="54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</row>
    <row r="60" spans="1:38" s="14" customFormat="1" ht="15" x14ac:dyDescent="0.25">
      <c r="A60" s="47" t="s">
        <v>46</v>
      </c>
      <c r="B60" s="34"/>
      <c r="C60" s="35">
        <v>0</v>
      </c>
      <c r="D60" s="36">
        <v>224.03</v>
      </c>
      <c r="E60" s="49"/>
      <c r="F60" s="37">
        <v>46080</v>
      </c>
      <c r="G60" s="38">
        <v>42044</v>
      </c>
      <c r="H60" s="37">
        <f t="shared" si="2"/>
        <v>4608</v>
      </c>
      <c r="I60" s="38">
        <f t="shared" si="3"/>
        <v>4204.4000000000005</v>
      </c>
      <c r="J60" s="39">
        <f t="shared" ref="J60:J70" si="12">SUM(H60:I60)</f>
        <v>8812.4000000000015</v>
      </c>
      <c r="K60" s="39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</row>
    <row r="61" spans="1:38" s="14" customFormat="1" ht="15" x14ac:dyDescent="0.25">
      <c r="A61" s="13" t="s">
        <v>67</v>
      </c>
      <c r="B61" s="34"/>
      <c r="C61" s="35">
        <v>0</v>
      </c>
      <c r="D61" s="36">
        <v>501.27</v>
      </c>
      <c r="E61" s="49"/>
      <c r="F61" s="37">
        <v>17268</v>
      </c>
      <c r="G61" s="38">
        <v>11031</v>
      </c>
      <c r="H61" s="37">
        <f t="shared" si="2"/>
        <v>1726.8000000000002</v>
      </c>
      <c r="I61" s="38">
        <f t="shared" si="3"/>
        <v>1103.1000000000001</v>
      </c>
      <c r="J61" s="39">
        <f t="shared" si="12"/>
        <v>2829.9000000000005</v>
      </c>
      <c r="K61" s="39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</row>
    <row r="62" spans="1:38" s="14" customFormat="1" ht="15" x14ac:dyDescent="0.25">
      <c r="A62" s="13" t="s">
        <v>47</v>
      </c>
      <c r="B62" s="34">
        <v>21</v>
      </c>
      <c r="C62" s="35">
        <v>0</v>
      </c>
      <c r="D62" s="36">
        <v>4034.71</v>
      </c>
      <c r="E62" s="78">
        <f>B62/D62</f>
        <v>5.2048350439065014E-3</v>
      </c>
      <c r="F62" s="37">
        <v>49931</v>
      </c>
      <c r="G62" s="38">
        <v>51691</v>
      </c>
      <c r="H62" s="37">
        <f t="shared" si="2"/>
        <v>4993.1000000000004</v>
      </c>
      <c r="I62" s="38">
        <f t="shared" si="3"/>
        <v>5169.1000000000004</v>
      </c>
      <c r="J62" s="39">
        <f t="shared" si="12"/>
        <v>10162.200000000001</v>
      </c>
      <c r="K62" s="39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</row>
    <row r="63" spans="1:38" s="13" customFormat="1" ht="15" x14ac:dyDescent="0.25">
      <c r="A63" s="47" t="s">
        <v>60</v>
      </c>
      <c r="B63" s="34"/>
      <c r="C63" s="35">
        <v>0</v>
      </c>
      <c r="D63" s="36">
        <v>151.66</v>
      </c>
      <c r="E63" s="49"/>
      <c r="F63" s="37">
        <v>1927</v>
      </c>
      <c r="G63" s="38">
        <v>1572</v>
      </c>
      <c r="H63" s="37">
        <f t="shared" si="2"/>
        <v>192.70000000000002</v>
      </c>
      <c r="I63" s="38">
        <f t="shared" si="3"/>
        <v>157.20000000000002</v>
      </c>
      <c r="J63" s="39">
        <f t="shared" si="12"/>
        <v>349.90000000000003</v>
      </c>
      <c r="K63" s="39"/>
    </row>
    <row r="64" spans="1:38" s="14" customFormat="1" ht="15" x14ac:dyDescent="0.25">
      <c r="A64" s="47" t="s">
        <v>48</v>
      </c>
      <c r="B64" s="34"/>
      <c r="C64" s="35">
        <v>0</v>
      </c>
      <c r="D64" s="36">
        <v>196.61</v>
      </c>
      <c r="E64" s="49"/>
      <c r="F64" s="37">
        <v>4983</v>
      </c>
      <c r="G64" s="38">
        <v>4292</v>
      </c>
      <c r="H64" s="37">
        <f t="shared" si="2"/>
        <v>498.3</v>
      </c>
      <c r="I64" s="38">
        <f t="shared" si="3"/>
        <v>429.20000000000005</v>
      </c>
      <c r="J64" s="39">
        <f t="shared" si="12"/>
        <v>927.5</v>
      </c>
      <c r="K64" s="39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</row>
    <row r="65" spans="1:43" s="11" customFormat="1" ht="15" x14ac:dyDescent="0.25">
      <c r="A65" s="47" t="s">
        <v>49</v>
      </c>
      <c r="B65" s="34"/>
      <c r="C65" s="35">
        <v>0</v>
      </c>
      <c r="D65" s="36">
        <v>10.42</v>
      </c>
      <c r="E65" s="49"/>
      <c r="F65" s="37">
        <v>10220</v>
      </c>
      <c r="G65" s="38">
        <v>4655</v>
      </c>
      <c r="H65" s="37">
        <f t="shared" si="2"/>
        <v>1022</v>
      </c>
      <c r="I65" s="38">
        <f t="shared" si="3"/>
        <v>465.5</v>
      </c>
      <c r="J65" s="39">
        <f t="shared" si="12"/>
        <v>1487.5</v>
      </c>
      <c r="K65" s="39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</row>
    <row r="66" spans="1:43" s="11" customFormat="1" ht="14.25" customHeight="1" x14ac:dyDescent="0.25">
      <c r="A66" s="13" t="s">
        <v>50</v>
      </c>
      <c r="B66" s="34">
        <v>0</v>
      </c>
      <c r="C66" s="35">
        <v>0</v>
      </c>
      <c r="D66" s="36">
        <v>222.23</v>
      </c>
      <c r="E66" s="78">
        <f t="shared" si="11"/>
        <v>0</v>
      </c>
      <c r="F66" s="37">
        <v>9299</v>
      </c>
      <c r="G66" s="38">
        <v>19650</v>
      </c>
      <c r="H66" s="37">
        <f t="shared" si="2"/>
        <v>929.90000000000009</v>
      </c>
      <c r="I66" s="38">
        <f t="shared" si="3"/>
        <v>1965</v>
      </c>
      <c r="J66" s="39">
        <f t="shared" si="12"/>
        <v>2894.9</v>
      </c>
      <c r="K66" s="39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</row>
    <row r="67" spans="1:43" s="11" customFormat="1" ht="15" x14ac:dyDescent="0.25">
      <c r="A67" s="13" t="s">
        <v>59</v>
      </c>
      <c r="B67" s="34">
        <v>0</v>
      </c>
      <c r="C67" s="35">
        <v>0</v>
      </c>
      <c r="D67" s="36">
        <v>88.91</v>
      </c>
      <c r="E67" s="78">
        <f t="shared" si="11"/>
        <v>0</v>
      </c>
      <c r="F67" s="37">
        <v>4200</v>
      </c>
      <c r="G67" s="38">
        <v>6615</v>
      </c>
      <c r="H67" s="37">
        <f t="shared" si="2"/>
        <v>420</v>
      </c>
      <c r="I67" s="38">
        <f t="shared" si="3"/>
        <v>661.5</v>
      </c>
      <c r="J67" s="39">
        <f t="shared" si="12"/>
        <v>1081.5</v>
      </c>
      <c r="K67" s="39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</row>
    <row r="68" spans="1:43" s="11" customFormat="1" ht="15" x14ac:dyDescent="0.25">
      <c r="A68" s="13" t="s">
        <v>51</v>
      </c>
      <c r="B68" s="34">
        <v>45</v>
      </c>
      <c r="C68" s="35">
        <v>0</v>
      </c>
      <c r="D68" s="36">
        <v>2755.23</v>
      </c>
      <c r="E68" s="78">
        <f t="shared" si="11"/>
        <v>1.6332574775971515E-2</v>
      </c>
      <c r="F68" s="37">
        <v>43510</v>
      </c>
      <c r="G68" s="38">
        <v>64733</v>
      </c>
      <c r="H68" s="37">
        <f t="shared" si="2"/>
        <v>4351</v>
      </c>
      <c r="I68" s="38">
        <f t="shared" si="3"/>
        <v>6473.3</v>
      </c>
      <c r="J68" s="39">
        <f t="shared" si="12"/>
        <v>10824.3</v>
      </c>
      <c r="K68" s="39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</row>
    <row r="69" spans="1:43" s="14" customFormat="1" ht="15.6" x14ac:dyDescent="0.3">
      <c r="A69" s="13" t="s">
        <v>52</v>
      </c>
      <c r="B69" s="34">
        <v>41</v>
      </c>
      <c r="C69" s="35">
        <v>0</v>
      </c>
      <c r="D69" s="36">
        <v>527.16999999999996</v>
      </c>
      <c r="E69" s="80">
        <f t="shared" si="11"/>
        <v>7.7773773166151347E-2</v>
      </c>
      <c r="F69" s="37">
        <v>26703</v>
      </c>
      <c r="G69" s="38">
        <v>18346</v>
      </c>
      <c r="H69" s="37">
        <f t="shared" si="2"/>
        <v>2670.3</v>
      </c>
      <c r="I69" s="38">
        <f t="shared" si="3"/>
        <v>1834.6000000000001</v>
      </c>
      <c r="J69" s="39">
        <v>0</v>
      </c>
      <c r="K69" s="39">
        <v>4505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</row>
    <row r="70" spans="1:43" s="14" customFormat="1" ht="16.2" thickBot="1" x14ac:dyDescent="0.35">
      <c r="A70" s="13" t="s">
        <v>53</v>
      </c>
      <c r="B70" s="34"/>
      <c r="C70" s="35">
        <v>0</v>
      </c>
      <c r="D70" s="36">
        <v>240.64</v>
      </c>
      <c r="E70" s="84"/>
      <c r="F70" s="37">
        <v>6029</v>
      </c>
      <c r="G70" s="38">
        <v>6600</v>
      </c>
      <c r="H70" s="37">
        <f t="shared" ref="H70" si="13">F70*0.1</f>
        <v>602.9</v>
      </c>
      <c r="I70" s="38">
        <f t="shared" ref="I70" si="14">G70*0.1</f>
        <v>660</v>
      </c>
      <c r="J70" s="39">
        <f t="shared" si="12"/>
        <v>1262.9000000000001</v>
      </c>
      <c r="K70" s="39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</row>
    <row r="71" spans="1:43" s="61" customFormat="1" ht="16.2" thickBot="1" x14ac:dyDescent="0.35">
      <c r="A71" s="55" t="s">
        <v>54</v>
      </c>
      <c r="B71" s="55">
        <f>SUM(B10:B70)</f>
        <v>1167</v>
      </c>
      <c r="C71" s="55">
        <v>0</v>
      </c>
      <c r="D71" s="56">
        <f>SUM(D10:D70)</f>
        <v>23118.499999999996</v>
      </c>
      <c r="E71" s="57">
        <f>B71/D71</f>
        <v>5.0479053571814786E-2</v>
      </c>
      <c r="F71" s="58">
        <f t="shared" ref="F71:I71" si="15">SUM(F10:F70)</f>
        <v>833869</v>
      </c>
      <c r="G71" s="58">
        <f>SUM(G10:G70)</f>
        <v>986443</v>
      </c>
      <c r="H71" s="58">
        <f t="shared" si="15"/>
        <v>83386.899999999994</v>
      </c>
      <c r="I71" s="58">
        <f t="shared" si="15"/>
        <v>98644.299999999988</v>
      </c>
      <c r="J71" s="59">
        <f>SUM(J10:J70)</f>
        <v>45956.30000000001</v>
      </c>
      <c r="K71" s="86">
        <f>SUM(K10:K70)</f>
        <v>136076</v>
      </c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</row>
    <row r="72" spans="1:43" s="65" customFormat="1" ht="15" hidden="1" x14ac:dyDescent="0.25">
      <c r="A72" s="62" t="s">
        <v>55</v>
      </c>
      <c r="B72" s="63"/>
      <c r="C72" s="63"/>
      <c r="D72" s="63"/>
      <c r="E72" s="63"/>
      <c r="F72" s="63"/>
      <c r="G72" s="63"/>
      <c r="H72" s="63"/>
      <c r="I72" s="6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64"/>
      <c r="AN72" s="64"/>
      <c r="AO72" s="64"/>
      <c r="AP72" s="64"/>
      <c r="AQ72" s="64"/>
    </row>
    <row r="73" spans="1:43" s="66" customFormat="1" ht="15" hidden="1" x14ac:dyDescent="0.25">
      <c r="A73" s="62" t="s">
        <v>56</v>
      </c>
      <c r="B73" s="63"/>
      <c r="C73" s="63"/>
      <c r="D73" s="63"/>
      <c r="E73" s="13"/>
      <c r="F73" s="85"/>
      <c r="G73" s="85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</row>
    <row r="74" spans="1:43" s="66" customFormat="1" ht="15" hidden="1" x14ac:dyDescent="0.25">
      <c r="A74" s="62" t="s">
        <v>70</v>
      </c>
      <c r="B74" s="63"/>
      <c r="C74" s="63"/>
      <c r="D74" s="63"/>
      <c r="E74" s="63"/>
      <c r="F74" s="67"/>
      <c r="G74" s="67"/>
      <c r="H74" s="63"/>
      <c r="I74" s="68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</row>
    <row r="75" spans="1:43" s="11" customFormat="1" ht="15" hidden="1" x14ac:dyDescent="0.25">
      <c r="A75" s="69" t="s">
        <v>81</v>
      </c>
      <c r="B75" s="12"/>
      <c r="C75" s="12"/>
      <c r="D75" s="70"/>
      <c r="E75" s="12"/>
      <c r="F75" s="12"/>
      <c r="G75" s="71"/>
      <c r="H75" s="12"/>
      <c r="I75" s="12"/>
      <c r="J75" s="13"/>
      <c r="K75" s="13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</row>
    <row r="76" spans="1:43" s="11" customFormat="1" ht="15" hidden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3"/>
      <c r="K76" s="13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</row>
    <row r="77" spans="1:43" s="11" customFormat="1" ht="16.8" hidden="1" thickTop="1" thickBot="1" x14ac:dyDescent="0.35">
      <c r="A77" s="12"/>
      <c r="B77" s="12"/>
      <c r="C77" s="12"/>
      <c r="D77" s="12"/>
      <c r="E77" s="72"/>
      <c r="F77" s="73" t="s">
        <v>62</v>
      </c>
      <c r="G77" s="74">
        <f>SUM(F71:G71)</f>
        <v>1820312</v>
      </c>
      <c r="H77" s="75">
        <v>0.1</v>
      </c>
      <c r="I77" s="74">
        <f>SUM(H71:I71)</f>
        <v>182031.19999999998</v>
      </c>
      <c r="J77" s="73" t="s">
        <v>63</v>
      </c>
      <c r="K77" s="76">
        <f>SUM(J71:K71)</f>
        <v>182032.30000000002</v>
      </c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</row>
    <row r="78" spans="1:43" s="11" customFormat="1" ht="16.8" hidden="1" thickTop="1" thickBot="1" x14ac:dyDescent="0.35">
      <c r="A78" s="12"/>
      <c r="B78" s="12"/>
      <c r="C78" s="12"/>
      <c r="D78" s="12"/>
      <c r="E78" s="12"/>
      <c r="F78" s="12"/>
      <c r="G78" s="12"/>
      <c r="H78" s="12"/>
      <c r="I78" s="74">
        <f>SUM(H10:I70)</f>
        <v>182031.20000000004</v>
      </c>
      <c r="J78" s="13"/>
      <c r="K78" s="76">
        <f>SUM(J10:K70)</f>
        <v>182032.29999999996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</row>
    <row r="79" spans="1:43" x14ac:dyDescent="0.25">
      <c r="K79" s="6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43" x14ac:dyDescent="0.25">
      <c r="K80" s="6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1:38" x14ac:dyDescent="0.25">
      <c r="K81" s="6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1:38" x14ac:dyDescent="0.25">
      <c r="K82" s="6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1:38" x14ac:dyDescent="0.25">
      <c r="K83" s="6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1:38" x14ac:dyDescent="0.25">
      <c r="K84" s="6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1:38" x14ac:dyDescent="0.25">
      <c r="K85" s="6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1:38" x14ac:dyDescent="0.25">
      <c r="K86" s="6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1:38" x14ac:dyDescent="0.25">
      <c r="K87" s="6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1:38" x14ac:dyDescent="0.25">
      <c r="K88" s="6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1:38" x14ac:dyDescent="0.25">
      <c r="K89" s="6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1:38" x14ac:dyDescent="0.25">
      <c r="K90" s="6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1:38" x14ac:dyDescent="0.25">
      <c r="K91" s="6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1:38" x14ac:dyDescent="0.25">
      <c r="K92" s="6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1:38" x14ac:dyDescent="0.25">
      <c r="K93" s="6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1:38" x14ac:dyDescent="0.25">
      <c r="K94" s="6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</sheetData>
  <printOptions horizontalCentered="1" verticalCentered="1" gridLines="1"/>
  <pageMargins left="0.5" right="0.5" top="1" bottom="1" header="0.25" footer="0.18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 Discount</vt:lpstr>
      <vt:lpstr>'Auto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2021-06-22T18:49:01Z</cp:lastPrinted>
  <dcterms:created xsi:type="dcterms:W3CDTF">2009-06-30T23:10:18Z</dcterms:created>
  <dcterms:modified xsi:type="dcterms:W3CDTF">2021-06-22T18:53:12Z</dcterms:modified>
</cp:coreProperties>
</file>