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026"/>
  <workbookPr defaultThemeVersion="124226"/>
  <mc:AlternateContent xmlns:mc="http://schemas.openxmlformats.org/markup-compatibility/2006">
    <mc:Choice Requires="x15">
      <x15ac:absPath xmlns:x15ac="http://schemas.microsoft.com/office/spreadsheetml/2010/11/ac" url="\\state.mt.ads\doa\DOA_Share$\Rmtd\123\KKR123\PREMIUM\FY 2022\2022 GL Cyber Premium Discount Program\"/>
    </mc:Choice>
  </mc:AlternateContent>
  <xr:revisionPtr revIDLastSave="0" documentId="13_ncr:1_{8E941C6C-4B07-40BE-AC7A-E9A06ED8FC9E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GL Discount" sheetId="1" r:id="rId1"/>
  </sheets>
  <definedNames>
    <definedName name="_xlnm.Print_Area" localSheetId="0">'GL Discount'!$A$1:$K$72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72" i="1" l="1"/>
  <c r="C72" i="1" l="1"/>
  <c r="I62" i="1"/>
  <c r="J62" i="1" s="1"/>
  <c r="I39" i="1"/>
  <c r="K39" i="1" s="1"/>
  <c r="I15" i="1"/>
  <c r="J15" i="1" s="1"/>
  <c r="B72" i="1"/>
  <c r="D10" i="1"/>
  <c r="E10" i="1"/>
  <c r="E16" i="1"/>
  <c r="E29" i="1"/>
  <c r="H72" i="1"/>
  <c r="I10" i="1"/>
  <c r="K10" i="1" s="1"/>
  <c r="I11" i="1"/>
  <c r="K11" i="1" s="1"/>
  <c r="I12" i="1"/>
  <c r="K12" i="1" s="1"/>
  <c r="I13" i="1"/>
  <c r="K13" i="1" s="1"/>
  <c r="I14" i="1"/>
  <c r="K14" i="1" s="1"/>
  <c r="I16" i="1"/>
  <c r="K16" i="1" s="1"/>
  <c r="I17" i="1"/>
  <c r="K17" i="1" s="1"/>
  <c r="I18" i="1"/>
  <c r="J18" i="1" s="1"/>
  <c r="I19" i="1"/>
  <c r="K19" i="1" s="1"/>
  <c r="I20" i="1"/>
  <c r="K20" i="1" s="1"/>
  <c r="I22" i="1"/>
  <c r="K22" i="1" s="1"/>
  <c r="I23" i="1"/>
  <c r="K23" i="1" s="1"/>
  <c r="I24" i="1"/>
  <c r="K24" i="1" s="1"/>
  <c r="I25" i="1"/>
  <c r="K25" i="1" s="1"/>
  <c r="I26" i="1"/>
  <c r="K26" i="1" s="1"/>
  <c r="I27" i="1"/>
  <c r="K27" i="1" s="1"/>
  <c r="I28" i="1"/>
  <c r="I29" i="1"/>
  <c r="K29" i="1" s="1"/>
  <c r="I30" i="1"/>
  <c r="I21" i="1"/>
  <c r="K21" i="1" s="1"/>
  <c r="I31" i="1"/>
  <c r="I32" i="1"/>
  <c r="I33" i="1"/>
  <c r="I34" i="1"/>
  <c r="K34" i="1" s="1"/>
  <c r="I35" i="1"/>
  <c r="K35" i="1" s="1"/>
  <c r="I36" i="1"/>
  <c r="K36" i="1" s="1"/>
  <c r="I37" i="1"/>
  <c r="I38" i="1"/>
  <c r="I40" i="1"/>
  <c r="I41" i="1"/>
  <c r="J41" i="1" s="1"/>
  <c r="I42" i="1"/>
  <c r="K42" i="1" s="1"/>
  <c r="I43" i="1"/>
  <c r="K43" i="1" s="1"/>
  <c r="I44" i="1"/>
  <c r="K44" i="1" s="1"/>
  <c r="I45" i="1"/>
  <c r="K45" i="1" s="1"/>
  <c r="I46" i="1"/>
  <c r="K46" i="1" s="1"/>
  <c r="I47" i="1"/>
  <c r="K47" i="1" s="1"/>
  <c r="I48" i="1"/>
  <c r="K48" i="1" s="1"/>
  <c r="I49" i="1"/>
  <c r="K49" i="1" s="1"/>
  <c r="I50" i="1"/>
  <c r="K50" i="1" s="1"/>
  <c r="I51" i="1"/>
  <c r="K51" i="1" s="1"/>
  <c r="I52" i="1"/>
  <c r="K52" i="1" s="1"/>
  <c r="I53" i="1"/>
  <c r="J53" i="1" s="1"/>
  <c r="I54" i="1"/>
  <c r="I55" i="1"/>
  <c r="J55" i="1" s="1"/>
  <c r="I56" i="1"/>
  <c r="I57" i="1"/>
  <c r="K57" i="1" s="1"/>
  <c r="I58" i="1"/>
  <c r="K58" i="1"/>
  <c r="I59" i="1"/>
  <c r="I60" i="1"/>
  <c r="I61" i="1"/>
  <c r="I63" i="1"/>
  <c r="J63" i="1" s="1"/>
  <c r="I64" i="1"/>
  <c r="J64" i="1" s="1"/>
  <c r="I65" i="1"/>
  <c r="J65" i="1" s="1"/>
  <c r="I66" i="1"/>
  <c r="J66" i="1" s="1"/>
  <c r="I67" i="1"/>
  <c r="J67" i="1" s="1"/>
  <c r="I68" i="1"/>
  <c r="J68" i="1" s="1"/>
  <c r="I69" i="1"/>
  <c r="J69" i="1" s="1"/>
  <c r="I70" i="1"/>
  <c r="J70" i="1" s="1"/>
  <c r="I71" i="1"/>
  <c r="J71" i="1" s="1"/>
  <c r="I7" i="1"/>
  <c r="F7" i="1"/>
  <c r="E7" i="1"/>
  <c r="J38" i="1"/>
  <c r="J37" i="1"/>
  <c r="J61" i="1"/>
  <c r="F16" i="1"/>
  <c r="F13" i="1"/>
  <c r="F71" i="1"/>
  <c r="F46" i="1"/>
  <c r="F36" i="1"/>
  <c r="F70" i="1"/>
  <c r="F69" i="1"/>
  <c r="F68" i="1"/>
  <c r="F67" i="1"/>
  <c r="F66" i="1"/>
  <c r="F65" i="1"/>
  <c r="F64" i="1"/>
  <c r="F63" i="1"/>
  <c r="F62" i="1"/>
  <c r="F61" i="1"/>
  <c r="F60" i="1"/>
  <c r="F58" i="1"/>
  <c r="F57" i="1"/>
  <c r="J56" i="1"/>
  <c r="F56" i="1"/>
  <c r="F55" i="1"/>
  <c r="F54" i="1"/>
  <c r="F53" i="1"/>
  <c r="F45" i="1"/>
  <c r="F44" i="1"/>
  <c r="F43" i="1"/>
  <c r="F42" i="1"/>
  <c r="F41" i="1"/>
  <c r="F40" i="1"/>
  <c r="F39" i="1"/>
  <c r="F35" i="1"/>
  <c r="F34" i="1"/>
  <c r="F33" i="1"/>
  <c r="F32" i="1"/>
  <c r="F31" i="1"/>
  <c r="F29" i="1"/>
  <c r="F28" i="1"/>
  <c r="F19" i="1"/>
  <c r="F15" i="1"/>
  <c r="F14" i="1"/>
  <c r="F30" i="1"/>
  <c r="F10" i="1"/>
  <c r="E72" i="1"/>
  <c r="D72" i="1"/>
  <c r="K28" i="1"/>
  <c r="I72" i="1" l="1"/>
  <c r="J72" i="1"/>
  <c r="K72" i="1"/>
  <c r="K80" i="1"/>
  <c r="K79" i="1" l="1"/>
</calcChain>
</file>

<file path=xl/sharedStrings.xml><?xml version="1.0" encoding="utf-8"?>
<sst xmlns="http://schemas.openxmlformats.org/spreadsheetml/2006/main" count="154" uniqueCount="91">
  <si>
    <t>UNEARNED</t>
  </si>
  <si>
    <t>EARNED</t>
  </si>
  <si>
    <t>Total</t>
  </si>
  <si>
    <t>%</t>
  </si>
  <si>
    <t>REPORTING ENTITY</t>
  </si>
  <si>
    <t>Participants</t>
  </si>
  <si>
    <t>FTEs</t>
  </si>
  <si>
    <t>Participation</t>
  </si>
  <si>
    <t>Premium</t>
  </si>
  <si>
    <t>Discount</t>
  </si>
  <si>
    <t>DISCOUNT</t>
  </si>
  <si>
    <t>ADMINISTRATION</t>
  </si>
  <si>
    <t>ADMINISTRATION PUBLIC DEFENDERS OFFICE</t>
  </si>
  <si>
    <t>AGRICULTURE</t>
  </si>
  <si>
    <t>AUDITORS OFFICE</t>
  </si>
  <si>
    <t>COMMERCE</t>
  </si>
  <si>
    <t>COMMISSIONER OF POLITICAL PRACTICES</t>
  </si>
  <si>
    <t>CORRECTIONS</t>
  </si>
  <si>
    <t>ENVIRONMENTAL QUALITY</t>
  </si>
  <si>
    <t>FISH, WILDLIFE &amp; PARKS</t>
  </si>
  <si>
    <t>JUSTICE</t>
  </si>
  <si>
    <t>LABOR &amp; INDUSTRY</t>
  </si>
  <si>
    <t>LIVESTOCK</t>
  </si>
  <si>
    <t>MILITARY AFFAIRS</t>
  </si>
  <si>
    <t>NATURAL RESOURCES</t>
  </si>
  <si>
    <t>REVENUE</t>
  </si>
  <si>
    <t>TRANSPORTATION</t>
  </si>
  <si>
    <t>GOVERNOR'S OFFICE</t>
  </si>
  <si>
    <t>LEGISLATIVE BRANCH</t>
  </si>
  <si>
    <t>LEGISLATIVE BRANCH CONSUMER COUNCIL</t>
  </si>
  <si>
    <t>MONTANA ARTS COUNCIL</t>
  </si>
  <si>
    <t>MONTANA HISTORICAL SOCIETY</t>
  </si>
  <si>
    <t>OFFICE OF PUBLIC INSTRUCTION</t>
  </si>
  <si>
    <t>PUBLIC HEALTH &amp; HUMAN SERVICES</t>
  </si>
  <si>
    <t>PUBLIC SERVICE REGULATION (COMMISSION)</t>
  </si>
  <si>
    <t>SECRETARY OF STATE</t>
  </si>
  <si>
    <t>STATE BOARD OF EDUCATION</t>
  </si>
  <si>
    <t>STATE BOARD OF EDUCATION SCHOOL FOR THE DEAF &amp; BLIND</t>
  </si>
  <si>
    <t>STATE FUND</t>
  </si>
  <si>
    <t>SUPREME COURT- JUDICIARY</t>
  </si>
  <si>
    <t>COMMISSIONER OF HIGHER EDUCATION</t>
  </si>
  <si>
    <t>MSU AGRICULTURAL EXPERIMENT STATIONS</t>
  </si>
  <si>
    <t>MSU BILLINGS</t>
  </si>
  <si>
    <t>MSU BOZEMAN</t>
  </si>
  <si>
    <t>MSU EXTENSION SERVICE</t>
  </si>
  <si>
    <t xml:space="preserve">MSU FIRE SERVICES TRAINING </t>
  </si>
  <si>
    <t>MSU-NORTHERN</t>
  </si>
  <si>
    <t>UM MISSOULA</t>
  </si>
  <si>
    <t>UM MT TECH</t>
  </si>
  <si>
    <t>UM WESTERN</t>
  </si>
  <si>
    <t>TOTALS</t>
  </si>
  <si>
    <t>Note #2- Commerce includes the Montana Heritage Commission.</t>
  </si>
  <si>
    <t>Note #3- Justice includes the Board of Crime Control.</t>
  </si>
  <si>
    <t>COMMERCE MONTANA HERITAGE COMMISSION</t>
  </si>
  <si>
    <t>TRANSPORTATION-MOTOR POOL</t>
  </si>
  <si>
    <t>TRANSPORTATION-EQUIPMENT</t>
  </si>
  <si>
    <t>MONTANA STATE LIBRARY</t>
  </si>
  <si>
    <t>CORRECTIONS BOARD OF PARDONS</t>
  </si>
  <si>
    <t>CORRECTIONS MONTANA WOMEN'S PRISON</t>
  </si>
  <si>
    <t>CORRECTIONS PINE HILLS YOUTH CORRECTIONAL FACILITY</t>
  </si>
  <si>
    <t>CORRECTIONS PRISON INDUSTRIES</t>
  </si>
  <si>
    <t>CORRECTIONS RIVERSIDE YOUTH CORRECTIONAL FACILITY</t>
  </si>
  <si>
    <t>CORRECTIONS STATE PRISON</t>
  </si>
  <si>
    <t>PUBLIC HEALTH &amp; HUMAN SERVICES MENTAL HEALTH NURSING CARE CENTER</t>
  </si>
  <si>
    <t>PUBLIC HEALTH &amp; HUMAN SERVICES MONTANA CHEMICAL DEPENDENCY CENTER</t>
  </si>
  <si>
    <t>PUBLIC HEALTH &amp; HUMAN SERVICES STATE HOSPITAL</t>
  </si>
  <si>
    <t>PUBLIC HEALTH &amp; HUMAN SERVICES VETERAN'S HOME- COLUMBIA FALLS</t>
  </si>
  <si>
    <t>PUBLIC HEALTH &amp; HUMAN SERVICES VETERAN'S HOME- GLENDIVE</t>
  </si>
  <si>
    <t>GENERAL LIABILITY INSURANCE PREMIUM DISCOUNT</t>
  </si>
  <si>
    <t>ELECTION FORMS RECEIVED AND PARTICIPATION</t>
  </si>
  <si>
    <t>GL</t>
  </si>
  <si>
    <t>Note #1- Administration includes MPERA, TRS, Lottery and STAB.</t>
  </si>
  <si>
    <t>RECEIVED</t>
  </si>
  <si>
    <t>ELECTION FORM</t>
  </si>
  <si>
    <t>GENERAL LIABILITY INSURANCE PREMIUM DISCOUNT PROGRAM</t>
  </si>
  <si>
    <t>CLAIM REVIEW</t>
  </si>
  <si>
    <t>Completed</t>
  </si>
  <si>
    <t>GREAT FALLS COLLEGE MSU</t>
  </si>
  <si>
    <t>HELENA COLLEGE UM</t>
  </si>
  <si>
    <t>ADMINISTRATION TEACHERS RETIREMENT</t>
  </si>
  <si>
    <t>ADMINISTRATION PUBLIC EMPLOYEES RETIREMENT DIVISION</t>
  </si>
  <si>
    <t>CORRECTIONS MONTANA STATE CORRECTIONAL TREATMENT CENTER</t>
  </si>
  <si>
    <t>CORRECTIONS BOARD OF CRIME CONTROL</t>
  </si>
  <si>
    <t>PUBLIC HEALTH &amp; HUMAN SERVICES INTENSIVE BEHAVIOR CENTER/BOULDER CAMPUS</t>
  </si>
  <si>
    <t>Note #3- Participation % determined by SITSD and SHRD.</t>
  </si>
  <si>
    <t>FY 2018</t>
  </si>
  <si>
    <t>FY 2021</t>
  </si>
  <si>
    <t>FY 2022</t>
  </si>
  <si>
    <t>Denotes elected to participate in 2021.</t>
  </si>
  <si>
    <t>yes</t>
  </si>
  <si>
    <t>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</si>
</sst>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[$-409]mmmm\ d\,\ yyyy;@"/>
    <numFmt numFmtId="165" formatCode="_(* #,##0_);_(* \(#,##0\);_(* &quot;-&quot;??_);_(@_)"/>
    <numFmt numFmtId="166" formatCode="&quot;$&quot;#,##0"/>
  </numFmts>
  <fonts count="12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name val="Calibri"/>
      <family val="2"/>
      <scheme val="minor"/>
    </font>
    <font>
      <b/>
      <sz val="14"/>
      <name val="Calibri"/>
      <family val="2"/>
      <scheme val="minor"/>
    </font>
    <font>
      <sz val="11"/>
      <color indexed="1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7">
    <xf numFmtId="0" fontId="0" fillId="0" borderId="0"/>
    <xf numFmtId="9" fontId="5" fillId="0" borderId="0" applyFont="0" applyFill="0" applyBorder="0" applyAlignment="0" applyProtection="0"/>
    <xf numFmtId="0" fontId="4" fillId="0" borderId="0"/>
    <xf numFmtId="0" fontId="3" fillId="0" borderId="0"/>
    <xf numFmtId="0" fontId="2" fillId="0" borderId="0"/>
    <xf numFmtId="0" fontId="7" fillId="0" borderId="0" applyNumberFormat="0" applyFill="0" applyBorder="0" applyAlignment="0" applyProtection="0"/>
    <xf numFmtId="0" fontId="1" fillId="0" borderId="0"/>
  </cellStyleXfs>
  <cellXfs count="98">
    <xf numFmtId="0" fontId="0" fillId="0" borderId="0" xfId="0"/>
    <xf numFmtId="165" fontId="6" fillId="3" borderId="4" xfId="5" applyNumberFormat="1" applyFont="1" applyFill="1" applyBorder="1" applyAlignment="1">
      <alignment shrinkToFit="1"/>
    </xf>
    <xf numFmtId="165" fontId="6" fillId="0" borderId="4" xfId="5" applyNumberFormat="1" applyFont="1" applyFill="1" applyBorder="1" applyAlignment="1">
      <alignment shrinkToFit="1"/>
    </xf>
    <xf numFmtId="165" fontId="6" fillId="3" borderId="5" xfId="5" applyNumberFormat="1" applyFont="1" applyFill="1" applyBorder="1" applyAlignment="1">
      <alignment shrinkToFit="1"/>
    </xf>
    <xf numFmtId="165" fontId="6" fillId="4" borderId="10" xfId="5" applyNumberFormat="1" applyFont="1" applyFill="1" applyBorder="1"/>
    <xf numFmtId="0" fontId="9" fillId="3" borderId="1" xfId="5" applyFont="1" applyFill="1" applyBorder="1" applyAlignment="1">
      <alignment horizontal="center"/>
    </xf>
    <xf numFmtId="0" fontId="9" fillId="0" borderId="1" xfId="5" applyFont="1" applyFill="1" applyBorder="1" applyAlignment="1">
      <alignment horizontal="center"/>
    </xf>
    <xf numFmtId="0" fontId="9" fillId="3" borderId="4" xfId="5" applyFont="1" applyFill="1" applyBorder="1" applyAlignment="1">
      <alignment horizontal="center"/>
    </xf>
    <xf numFmtId="0" fontId="9" fillId="0" borderId="4" xfId="5" applyFont="1" applyFill="1" applyBorder="1" applyAlignment="1">
      <alignment horizontal="center"/>
    </xf>
    <xf numFmtId="0" fontId="9" fillId="3" borderId="7" xfId="5" applyFont="1" applyFill="1" applyBorder="1" applyAlignment="1">
      <alignment horizontal="center"/>
    </xf>
    <xf numFmtId="0" fontId="9" fillId="0" borderId="7" xfId="5" applyFont="1" applyFill="1" applyBorder="1" applyAlignment="1">
      <alignment horizontal="center"/>
    </xf>
    <xf numFmtId="0" fontId="9" fillId="4" borderId="2" xfId="5" applyFont="1" applyFill="1" applyBorder="1" applyAlignment="1">
      <alignment horizontal="center"/>
    </xf>
    <xf numFmtId="0" fontId="9" fillId="4" borderId="3" xfId="5" applyFont="1" applyFill="1" applyBorder="1" applyAlignment="1">
      <alignment horizontal="center"/>
    </xf>
    <xf numFmtId="0" fontId="9" fillId="4" borderId="5" xfId="5" applyFont="1" applyFill="1" applyBorder="1" applyAlignment="1">
      <alignment horizontal="center"/>
    </xf>
    <xf numFmtId="0" fontId="9" fillId="4" borderId="6" xfId="5" applyFont="1" applyFill="1" applyBorder="1" applyAlignment="1">
      <alignment horizontal="center"/>
    </xf>
    <xf numFmtId="0" fontId="9" fillId="4" borderId="8" xfId="5" applyFont="1" applyFill="1" applyBorder="1" applyAlignment="1">
      <alignment horizontal="center"/>
    </xf>
    <xf numFmtId="0" fontId="9" fillId="4" borderId="9" xfId="5" applyFont="1" applyFill="1" applyBorder="1" applyAlignment="1">
      <alignment horizontal="center"/>
    </xf>
    <xf numFmtId="166" fontId="6" fillId="0" borderId="5" xfId="5" applyNumberFormat="1" applyFont="1" applyFill="1" applyBorder="1"/>
    <xf numFmtId="166" fontId="6" fillId="4" borderId="11" xfId="5" applyNumberFormat="1" applyFont="1" applyFill="1" applyBorder="1"/>
    <xf numFmtId="166" fontId="6" fillId="4" borderId="14" xfId="5" applyNumberFormat="1" applyFont="1" applyFill="1" applyBorder="1"/>
    <xf numFmtId="0" fontId="10" fillId="0" borderId="1" xfId="0" applyFont="1" applyBorder="1" applyAlignment="1">
      <alignment horizontal="centerContinuous"/>
    </xf>
    <xf numFmtId="0" fontId="10" fillId="0" borderId="13" xfId="0" applyFont="1" applyBorder="1" applyAlignment="1">
      <alignment horizontal="centerContinuous"/>
    </xf>
    <xf numFmtId="0" fontId="6" fillId="0" borderId="13" xfId="0" applyFont="1" applyFill="1" applyBorder="1" applyAlignment="1">
      <alignment horizontal="centerContinuous"/>
    </xf>
    <xf numFmtId="0" fontId="6" fillId="0" borderId="3" xfId="0" applyFont="1" applyFill="1" applyBorder="1" applyAlignment="1">
      <alignment horizontal="centerContinuous"/>
    </xf>
    <xf numFmtId="0" fontId="6" fillId="0" borderId="0" xfId="0" applyFont="1"/>
    <xf numFmtId="0" fontId="10" fillId="0" borderId="4" xfId="0" applyFont="1" applyBorder="1" applyAlignment="1">
      <alignment horizontal="centerContinuous"/>
    </xf>
    <xf numFmtId="0" fontId="10" fillId="0" borderId="0" xfId="0" applyFont="1" applyBorder="1" applyAlignment="1">
      <alignment horizontal="centerContinuous"/>
    </xf>
    <xf numFmtId="0" fontId="6" fillId="0" borderId="0" xfId="0" applyFont="1" applyFill="1" applyBorder="1" applyAlignment="1">
      <alignment horizontal="centerContinuous"/>
    </xf>
    <xf numFmtId="0" fontId="6" fillId="0" borderId="6" xfId="0" applyFont="1" applyFill="1" applyBorder="1" applyAlignment="1">
      <alignment horizontal="centerContinuous"/>
    </xf>
    <xf numFmtId="0" fontId="9" fillId="0" borderId="4" xfId="0" applyFont="1" applyBorder="1" applyAlignment="1">
      <alignment horizontal="center" vertical="center"/>
    </xf>
    <xf numFmtId="164" fontId="9" fillId="0" borderId="0" xfId="0" applyNumberFormat="1" applyFont="1" applyBorder="1" applyAlignment="1">
      <alignment horizontal="centerContinuous"/>
    </xf>
    <xf numFmtId="0" fontId="6" fillId="0" borderId="4" xfId="0" applyFont="1" applyBorder="1"/>
    <xf numFmtId="0" fontId="6" fillId="0" borderId="0" xfId="0" applyFont="1" applyBorder="1"/>
    <xf numFmtId="0" fontId="6" fillId="0" borderId="0" xfId="0" applyFont="1" applyFill="1" applyBorder="1"/>
    <xf numFmtId="0" fontId="6" fillId="0" borderId="6" xfId="0" applyFont="1" applyFill="1" applyBorder="1"/>
    <xf numFmtId="0" fontId="9" fillId="0" borderId="1" xfId="0" applyFont="1" applyBorder="1" applyAlignment="1">
      <alignment horizontal="center"/>
    </xf>
    <xf numFmtId="0" fontId="7" fillId="3" borderId="1" xfId="5" applyFont="1" applyFill="1" applyBorder="1" applyAlignment="1">
      <alignment horizontal="center"/>
    </xf>
    <xf numFmtId="0" fontId="7" fillId="0" borderId="1" xfId="5" applyFont="1" applyBorder="1" applyAlignment="1">
      <alignment horizontal="center"/>
    </xf>
    <xf numFmtId="0" fontId="9" fillId="0" borderId="0" xfId="0" applyFont="1" applyBorder="1" applyAlignment="1">
      <alignment horizontal="center"/>
    </xf>
    <xf numFmtId="0" fontId="9" fillId="0" borderId="4" xfId="0" applyFont="1" applyBorder="1" applyAlignment="1">
      <alignment horizontal="center"/>
    </xf>
    <xf numFmtId="0" fontId="7" fillId="3" borderId="4" xfId="5" applyFont="1" applyFill="1" applyBorder="1" applyAlignment="1">
      <alignment horizontal="center"/>
    </xf>
    <xf numFmtId="0" fontId="7" fillId="0" borderId="4" xfId="5" applyFont="1" applyBorder="1" applyAlignment="1">
      <alignment horizontal="center"/>
    </xf>
    <xf numFmtId="0" fontId="9" fillId="0" borderId="7" xfId="0" applyFont="1" applyBorder="1" applyAlignment="1">
      <alignment horizontal="center"/>
    </xf>
    <xf numFmtId="0" fontId="7" fillId="3" borderId="7" xfId="5" applyFont="1" applyFill="1" applyBorder="1" applyAlignment="1">
      <alignment horizontal="center"/>
    </xf>
    <xf numFmtId="0" fontId="7" fillId="0" borderId="7" xfId="5" applyFont="1" applyBorder="1" applyAlignment="1">
      <alignment horizontal="center"/>
    </xf>
    <xf numFmtId="0" fontId="6" fillId="0" borderId="4" xfId="0" applyFont="1" applyFill="1" applyBorder="1" applyAlignment="1">
      <alignment horizontal="center" shrinkToFit="1"/>
    </xf>
    <xf numFmtId="14" fontId="6" fillId="0" borderId="4" xfId="0" applyNumberFormat="1" applyFont="1" applyFill="1" applyBorder="1" applyAlignment="1">
      <alignment horizontal="center" shrinkToFit="1"/>
    </xf>
    <xf numFmtId="165" fontId="7" fillId="3" borderId="4" xfId="5" applyNumberFormat="1" applyFont="1" applyFill="1" applyBorder="1" applyAlignment="1">
      <alignment shrinkToFit="1"/>
    </xf>
    <xf numFmtId="43" fontId="7" fillId="0" borderId="4" xfId="5" applyNumberFormat="1" applyFont="1" applyFill="1" applyBorder="1" applyAlignment="1">
      <alignment shrinkToFit="1"/>
    </xf>
    <xf numFmtId="9" fontId="7" fillId="6" borderId="5" xfId="5" applyNumberFormat="1" applyFont="1" applyFill="1" applyBorder="1" applyAlignment="1">
      <alignment shrinkToFit="1"/>
    </xf>
    <xf numFmtId="0" fontId="6" fillId="0" borderId="0" xfId="0" applyFont="1" applyFill="1"/>
    <xf numFmtId="43" fontId="6" fillId="0" borderId="0" xfId="0" applyNumberFormat="1" applyFont="1" applyFill="1"/>
    <xf numFmtId="0" fontId="6" fillId="0" borderId="5" xfId="0" applyFont="1" applyFill="1" applyBorder="1" applyAlignment="1">
      <alignment shrinkToFit="1"/>
    </xf>
    <xf numFmtId="0" fontId="6" fillId="0" borderId="5" xfId="0" applyFont="1" applyFill="1" applyBorder="1" applyAlignment="1">
      <alignment horizontal="center" shrinkToFit="1"/>
    </xf>
    <xf numFmtId="165" fontId="7" fillId="3" borderId="5" xfId="5" applyNumberFormat="1" applyFont="1" applyFill="1" applyBorder="1" applyAlignment="1">
      <alignment shrinkToFit="1"/>
    </xf>
    <xf numFmtId="43" fontId="7" fillId="0" borderId="5" xfId="5" applyNumberFormat="1" applyFont="1" applyFill="1" applyBorder="1" applyAlignment="1">
      <alignment shrinkToFit="1"/>
    </xf>
    <xf numFmtId="9" fontId="7" fillId="0" borderId="5" xfId="5" applyNumberFormat="1" applyFont="1" applyFill="1" applyBorder="1" applyAlignment="1">
      <alignment shrinkToFit="1"/>
    </xf>
    <xf numFmtId="0" fontId="6" fillId="0" borderId="4" xfId="0" applyFont="1" applyFill="1" applyBorder="1" applyAlignment="1">
      <alignment shrinkToFit="1"/>
    </xf>
    <xf numFmtId="166" fontId="6" fillId="0" borderId="0" xfId="0" applyNumberFormat="1" applyFont="1" applyFill="1"/>
    <xf numFmtId="9" fontId="6" fillId="0" borderId="4" xfId="1" applyFont="1" applyFill="1" applyBorder="1" applyAlignment="1">
      <alignment horizontal="center" shrinkToFit="1"/>
    </xf>
    <xf numFmtId="0" fontId="7" fillId="0" borderId="0" xfId="5" applyFont="1"/>
    <xf numFmtId="165" fontId="6" fillId="0" borderId="0" xfId="0" applyNumberFormat="1" applyFont="1" applyFill="1"/>
    <xf numFmtId="166" fontId="6" fillId="0" borderId="0" xfId="0" applyNumberFormat="1" applyFont="1" applyFill="1" applyBorder="1"/>
    <xf numFmtId="0" fontId="7" fillId="3" borderId="4" xfId="5" applyFont="1" applyFill="1" applyBorder="1" applyAlignment="1">
      <alignment shrinkToFit="1"/>
    </xf>
    <xf numFmtId="43" fontId="6" fillId="0" borderId="0" xfId="0" applyNumberFormat="1" applyFont="1" applyFill="1" applyBorder="1"/>
    <xf numFmtId="9" fontId="7" fillId="7" borderId="5" xfId="5" applyNumberFormat="1" applyFont="1" applyFill="1" applyBorder="1" applyAlignment="1">
      <alignment shrinkToFit="1"/>
    </xf>
    <xf numFmtId="3" fontId="9" fillId="4" borderId="10" xfId="0" applyNumberFormat="1" applyFont="1" applyFill="1" applyBorder="1"/>
    <xf numFmtId="3" fontId="9" fillId="4" borderId="10" xfId="0" applyNumberFormat="1" applyFont="1" applyFill="1" applyBorder="1" applyAlignment="1">
      <alignment horizontal="center"/>
    </xf>
    <xf numFmtId="3" fontId="7" fillId="4" borderId="10" xfId="5" applyNumberFormat="1" applyFont="1" applyFill="1" applyBorder="1"/>
    <xf numFmtId="43" fontId="7" fillId="4" borderId="10" xfId="5" applyNumberFormat="1" applyFont="1" applyFill="1" applyBorder="1"/>
    <xf numFmtId="3" fontId="9" fillId="0" borderId="0" xfId="0" applyNumberFormat="1" applyFont="1" applyBorder="1"/>
    <xf numFmtId="3" fontId="9" fillId="0" borderId="12" xfId="0" applyNumberFormat="1" applyFont="1" applyBorder="1"/>
    <xf numFmtId="0" fontId="6" fillId="0" borderId="4" xfId="0" applyFont="1" applyFill="1" applyBorder="1"/>
    <xf numFmtId="0" fontId="11" fillId="0" borderId="0" xfId="0" applyFont="1" applyFill="1" applyBorder="1"/>
    <xf numFmtId="0" fontId="6" fillId="2" borderId="0" xfId="0" applyFont="1" applyFill="1" applyBorder="1"/>
    <xf numFmtId="0" fontId="6" fillId="2" borderId="13" xfId="0" applyFont="1" applyFill="1" applyBorder="1"/>
    <xf numFmtId="165" fontId="11" fillId="0" borderId="0" xfId="0" applyNumberFormat="1" applyFont="1" applyFill="1" applyBorder="1"/>
    <xf numFmtId="165" fontId="6" fillId="0" borderId="0" xfId="0" applyNumberFormat="1" applyFont="1" applyFill="1" applyBorder="1"/>
    <xf numFmtId="166" fontId="8" fillId="0" borderId="6" xfId="0" applyNumberFormat="1" applyFont="1" applyFill="1" applyBorder="1"/>
    <xf numFmtId="0" fontId="7" fillId="0" borderId="4" xfId="5" applyFont="1" applyFill="1" applyBorder="1"/>
    <xf numFmtId="43" fontId="11" fillId="0" borderId="0" xfId="0" applyNumberFormat="1" applyFont="1" applyFill="1" applyBorder="1"/>
    <xf numFmtId="0" fontId="6" fillId="5" borderId="7" xfId="0" applyFont="1" applyFill="1" applyBorder="1"/>
    <xf numFmtId="0" fontId="6" fillId="5" borderId="15" xfId="0" applyFont="1" applyFill="1" applyBorder="1"/>
    <xf numFmtId="0" fontId="6" fillId="0" borderId="15" xfId="0" applyFont="1" applyBorder="1"/>
    <xf numFmtId="43" fontId="6" fillId="0" borderId="15" xfId="0" applyNumberFormat="1" applyFont="1" applyBorder="1"/>
    <xf numFmtId="0" fontId="6" fillId="0" borderId="15" xfId="0" applyFont="1" applyFill="1" applyBorder="1"/>
    <xf numFmtId="0" fontId="6" fillId="0" borderId="9" xfId="0" applyFont="1" applyFill="1" applyBorder="1"/>
    <xf numFmtId="9" fontId="7" fillId="6" borderId="4" xfId="5" applyNumberFormat="1" applyFont="1" applyFill="1" applyBorder="1" applyAlignment="1">
      <alignment shrinkToFit="1"/>
    </xf>
    <xf numFmtId="9" fontId="7" fillId="0" borderId="4" xfId="5" applyNumberFormat="1" applyFont="1" applyFill="1" applyBorder="1" applyAlignment="1">
      <alignment shrinkToFit="1"/>
    </xf>
    <xf numFmtId="0" fontId="6" fillId="5" borderId="4" xfId="0" applyFont="1" applyFill="1" applyBorder="1" applyAlignment="1">
      <alignment horizontal="center" shrinkToFit="1"/>
    </xf>
    <xf numFmtId="14" fontId="6" fillId="5" borderId="4" xfId="0" applyNumberFormat="1" applyFont="1" applyFill="1" applyBorder="1" applyAlignment="1">
      <alignment horizontal="center" shrinkToFit="1"/>
    </xf>
    <xf numFmtId="165" fontId="7" fillId="0" borderId="4" xfId="5" applyNumberFormat="1" applyFont="1" applyFill="1" applyBorder="1" applyAlignment="1">
      <alignment shrinkToFit="1"/>
    </xf>
    <xf numFmtId="9" fontId="6" fillId="5" borderId="4" xfId="1" applyFont="1" applyFill="1" applyBorder="1" applyAlignment="1">
      <alignment horizontal="center" shrinkToFit="1"/>
    </xf>
    <xf numFmtId="9" fontId="7" fillId="4" borderId="10" xfId="5" applyNumberFormat="1" applyFont="1" applyFill="1" applyBorder="1"/>
    <xf numFmtId="9" fontId="6" fillId="0" borderId="5" xfId="1" applyFont="1" applyFill="1" applyBorder="1" applyAlignment="1">
      <alignment shrinkToFit="1"/>
    </xf>
    <xf numFmtId="164" fontId="9" fillId="0" borderId="4" xfId="0" applyNumberFormat="1" applyFont="1" applyBorder="1" applyAlignment="1">
      <alignment horizontal="center" vertical="center"/>
    </xf>
    <xf numFmtId="164" fontId="9" fillId="0" borderId="0" xfId="0" applyNumberFormat="1" applyFont="1" applyBorder="1" applyAlignment="1">
      <alignment horizontal="center" vertical="center"/>
    </xf>
    <xf numFmtId="164" fontId="9" fillId="0" borderId="6" xfId="0" applyNumberFormat="1" applyFont="1" applyBorder="1" applyAlignment="1">
      <alignment horizontal="center" vertical="center"/>
    </xf>
  </cellXfs>
  <cellStyles count="7">
    <cellStyle name="Explanatory Text" xfId="5" builtinId="53"/>
    <cellStyle name="Normal" xfId="0" builtinId="0"/>
    <cellStyle name="Normal 2" xfId="2" xr:uid="{00000000-0005-0000-0000-000004000000}"/>
    <cellStyle name="Normal 3" xfId="3" xr:uid="{C6E85FFE-2676-4788-BCB0-A9E4070D3F1B}"/>
    <cellStyle name="Normal 4" xfId="4" xr:uid="{0DC06B90-0207-470C-92DE-88A06620D8A9}"/>
    <cellStyle name="Normal 5" xfId="6" xr:uid="{474000CA-8627-4566-9705-B46FE79B77B9}"/>
    <cellStyle name="Percent" xfId="1" builtinId="5"/>
  </cellStyles>
  <dxfs count="0"/>
  <tableStyles count="0" defaultTableStyle="TableStyleMedium9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L96"/>
  <sheetViews>
    <sheetView tabSelected="1" view="pageBreakPreview" zoomScaleNormal="100" zoomScaleSheetLayoutView="100" workbookViewId="0">
      <pane ySplit="9" topLeftCell="A54" activePane="bottomLeft" state="frozen"/>
      <selection pane="bottomLeft" activeCell="A59" sqref="A59:XFD59"/>
    </sheetView>
  </sheetViews>
  <sheetFormatPr defaultColWidth="9.109375" defaultRowHeight="14.4" x14ac:dyDescent="0.3"/>
  <cols>
    <col min="1" max="1" width="73.6640625" style="32" customWidth="1"/>
    <col min="2" max="3" width="19.44140625" style="32" hidden="1" customWidth="1"/>
    <col min="4" max="9" width="12.6640625" style="32" hidden="1" customWidth="1"/>
    <col min="10" max="10" width="20.6640625" style="33" customWidth="1"/>
    <col min="11" max="11" width="20.6640625" style="50" customWidth="1"/>
    <col min="12" max="12" width="9.109375" style="24"/>
    <col min="13" max="13" width="10.44140625" style="24" bestFit="1" customWidth="1"/>
    <col min="14" max="16384" width="9.109375" style="24"/>
  </cols>
  <sheetData>
    <row r="1" spans="1:13" ht="18" x14ac:dyDescent="0.35">
      <c r="A1" s="20" t="s">
        <v>68</v>
      </c>
      <c r="B1" s="21"/>
      <c r="C1" s="21"/>
      <c r="D1" s="21"/>
      <c r="E1" s="21"/>
      <c r="F1" s="21"/>
      <c r="G1" s="21"/>
      <c r="H1" s="21"/>
      <c r="I1" s="21"/>
      <c r="J1" s="22"/>
      <c r="K1" s="23"/>
    </row>
    <row r="2" spans="1:13" ht="18" hidden="1" x14ac:dyDescent="0.35">
      <c r="A2" s="25" t="s">
        <v>69</v>
      </c>
      <c r="B2" s="26"/>
      <c r="C2" s="26"/>
      <c r="D2" s="26"/>
      <c r="E2" s="26"/>
      <c r="F2" s="26"/>
      <c r="G2" s="26"/>
      <c r="H2" s="26"/>
      <c r="I2" s="26"/>
      <c r="J2" s="27"/>
      <c r="K2" s="28"/>
    </row>
    <row r="3" spans="1:13" ht="18" x14ac:dyDescent="0.35">
      <c r="A3" s="25" t="s">
        <v>87</v>
      </c>
      <c r="B3" s="26"/>
      <c r="C3" s="26"/>
      <c r="D3" s="26"/>
      <c r="E3" s="26"/>
      <c r="F3" s="26"/>
      <c r="G3" s="26"/>
      <c r="H3" s="26"/>
      <c r="I3" s="26"/>
      <c r="J3" s="27"/>
      <c r="K3" s="28"/>
    </row>
    <row r="4" spans="1:13" hidden="1" x14ac:dyDescent="0.3">
      <c r="A4" s="95" t="s">
        <v>74</v>
      </c>
      <c r="B4" s="96"/>
      <c r="C4" s="96"/>
      <c r="D4" s="96"/>
      <c r="E4" s="96"/>
      <c r="F4" s="96"/>
      <c r="G4" s="96"/>
      <c r="H4" s="96"/>
      <c r="I4" s="96"/>
      <c r="J4" s="96"/>
      <c r="K4" s="97"/>
    </row>
    <row r="5" spans="1:13" x14ac:dyDescent="0.3">
      <c r="A5" s="29"/>
      <c r="B5" s="30"/>
      <c r="C5" s="30"/>
      <c r="D5" s="30"/>
      <c r="E5" s="30"/>
      <c r="F5" s="30"/>
      <c r="G5" s="30"/>
      <c r="H5" s="30"/>
      <c r="I5" s="30"/>
      <c r="J5" s="27"/>
      <c r="K5" s="28"/>
    </row>
    <row r="6" spans="1:13" ht="15" thickBot="1" x14ac:dyDescent="0.35">
      <c r="A6" s="31"/>
      <c r="K6" s="34"/>
    </row>
    <row r="7" spans="1:13" s="38" customFormat="1" ht="15.75" customHeight="1" x14ac:dyDescent="0.3">
      <c r="A7" s="35"/>
      <c r="B7" s="35" t="s">
        <v>86</v>
      </c>
      <c r="C7" s="35" t="s">
        <v>86</v>
      </c>
      <c r="D7" s="36" t="s">
        <v>85</v>
      </c>
      <c r="E7" s="37" t="str">
        <f>D7</f>
        <v>FY 2018</v>
      </c>
      <c r="F7" s="37" t="str">
        <f>D7</f>
        <v>FY 2018</v>
      </c>
      <c r="G7" s="37" t="s">
        <v>86</v>
      </c>
      <c r="H7" s="5" t="s">
        <v>87</v>
      </c>
      <c r="I7" s="6" t="str">
        <f>H7</f>
        <v>FY 2022</v>
      </c>
      <c r="J7" s="11" t="s">
        <v>0</v>
      </c>
      <c r="K7" s="12" t="s">
        <v>1</v>
      </c>
    </row>
    <row r="8" spans="1:13" s="38" customFormat="1" ht="15.75" customHeight="1" x14ac:dyDescent="0.3">
      <c r="A8" s="39"/>
      <c r="B8" s="39" t="s">
        <v>73</v>
      </c>
      <c r="C8" s="39" t="s">
        <v>75</v>
      </c>
      <c r="D8" s="40" t="s">
        <v>76</v>
      </c>
      <c r="E8" s="41" t="s">
        <v>2</v>
      </c>
      <c r="F8" s="41" t="s">
        <v>3</v>
      </c>
      <c r="G8" s="41" t="s">
        <v>3</v>
      </c>
      <c r="H8" s="7" t="s">
        <v>70</v>
      </c>
      <c r="I8" s="8" t="s">
        <v>70</v>
      </c>
      <c r="J8" s="13" t="s">
        <v>70</v>
      </c>
      <c r="K8" s="14" t="s">
        <v>70</v>
      </c>
    </row>
    <row r="9" spans="1:13" s="38" customFormat="1" ht="15" thickBot="1" x14ac:dyDescent="0.35">
      <c r="A9" s="42" t="s">
        <v>4</v>
      </c>
      <c r="B9" s="42" t="s">
        <v>72</v>
      </c>
      <c r="C9" s="42" t="s">
        <v>72</v>
      </c>
      <c r="D9" s="43" t="s">
        <v>5</v>
      </c>
      <c r="E9" s="44" t="s">
        <v>6</v>
      </c>
      <c r="F9" s="44" t="s">
        <v>7</v>
      </c>
      <c r="G9" s="44" t="s">
        <v>7</v>
      </c>
      <c r="H9" s="9" t="s">
        <v>8</v>
      </c>
      <c r="I9" s="10" t="s">
        <v>9</v>
      </c>
      <c r="J9" s="15" t="s">
        <v>10</v>
      </c>
      <c r="K9" s="16" t="s">
        <v>10</v>
      </c>
    </row>
    <row r="10" spans="1:13" s="50" customFormat="1" x14ac:dyDescent="0.3">
      <c r="A10" s="57" t="s">
        <v>11</v>
      </c>
      <c r="B10" s="89" t="s">
        <v>89</v>
      </c>
      <c r="C10" s="90" t="s">
        <v>89</v>
      </c>
      <c r="D10" s="47">
        <f>499+44</f>
        <v>543</v>
      </c>
      <c r="E10" s="48">
        <f>525.29+50+21</f>
        <v>596.29</v>
      </c>
      <c r="F10" s="49">
        <f>D10/E10</f>
        <v>0.91063073336799216</v>
      </c>
      <c r="G10" s="87">
        <v>0.97</v>
      </c>
      <c r="H10" s="1">
        <v>163323</v>
      </c>
      <c r="I10" s="2">
        <f>H10*0.025</f>
        <v>4083.0750000000003</v>
      </c>
      <c r="J10" s="17"/>
      <c r="K10" s="17">
        <f>SUM(I10:I10)</f>
        <v>4083.0750000000003</v>
      </c>
      <c r="M10" s="51"/>
    </row>
    <row r="11" spans="1:13" s="50" customFormat="1" ht="14.25" customHeight="1" x14ac:dyDescent="0.3">
      <c r="A11" s="52" t="s">
        <v>79</v>
      </c>
      <c r="B11" s="53"/>
      <c r="C11" s="53"/>
      <c r="D11" s="54"/>
      <c r="E11" s="55"/>
      <c r="F11" s="56"/>
      <c r="G11" s="49">
        <v>1</v>
      </c>
      <c r="H11" s="3">
        <v>6493</v>
      </c>
      <c r="I11" s="2">
        <f t="shared" ref="I11:I71" si="0">H11*0.025</f>
        <v>162.32500000000002</v>
      </c>
      <c r="J11" s="17"/>
      <c r="K11" s="17">
        <f t="shared" ref="K11:K12" si="1">SUM(I11:I11)</f>
        <v>162.32500000000002</v>
      </c>
    </row>
    <row r="12" spans="1:13" s="50" customFormat="1" ht="14.25" customHeight="1" x14ac:dyDescent="0.3">
      <c r="A12" s="57" t="s">
        <v>80</v>
      </c>
      <c r="B12" s="45"/>
      <c r="C12" s="45"/>
      <c r="D12" s="47"/>
      <c r="E12" s="48"/>
      <c r="F12" s="56"/>
      <c r="G12" s="49">
        <v>0.94</v>
      </c>
      <c r="H12" s="3">
        <v>15459</v>
      </c>
      <c r="I12" s="2">
        <f t="shared" si="0"/>
        <v>386.47500000000002</v>
      </c>
      <c r="J12" s="17"/>
      <c r="K12" s="17">
        <f t="shared" si="1"/>
        <v>386.47500000000002</v>
      </c>
    </row>
    <row r="13" spans="1:13" s="50" customFormat="1" x14ac:dyDescent="0.3">
      <c r="A13" s="57" t="s">
        <v>12</v>
      </c>
      <c r="B13" s="89" t="s">
        <v>89</v>
      </c>
      <c r="C13" s="89" t="s">
        <v>89</v>
      </c>
      <c r="D13" s="47">
        <v>303</v>
      </c>
      <c r="E13" s="48">
        <v>292.44</v>
      </c>
      <c r="F13" s="49">
        <f>D13/E13</f>
        <v>1.0361099712761592</v>
      </c>
      <c r="G13" s="49">
        <v>0.89</v>
      </c>
      <c r="H13" s="3">
        <v>90648</v>
      </c>
      <c r="I13" s="2">
        <f t="shared" si="0"/>
        <v>2266.2000000000003</v>
      </c>
      <c r="J13" s="17"/>
      <c r="K13" s="17">
        <f>SUM(I13:I13)</f>
        <v>2266.2000000000003</v>
      </c>
    </row>
    <row r="14" spans="1:13" s="50" customFormat="1" x14ac:dyDescent="0.3">
      <c r="A14" s="57" t="s">
        <v>13</v>
      </c>
      <c r="B14" s="89" t="s">
        <v>89</v>
      </c>
      <c r="C14" s="89" t="s">
        <v>89</v>
      </c>
      <c r="D14" s="47">
        <v>87</v>
      </c>
      <c r="E14" s="48">
        <v>96</v>
      </c>
      <c r="F14" s="49">
        <f t="shared" ref="F14:F70" si="2">D14/E14</f>
        <v>0.90625</v>
      </c>
      <c r="G14" s="49">
        <v>0.99</v>
      </c>
      <c r="H14" s="3">
        <v>60001</v>
      </c>
      <c r="I14" s="2">
        <f t="shared" si="0"/>
        <v>1500.0250000000001</v>
      </c>
      <c r="J14" s="17"/>
      <c r="K14" s="17">
        <f>SUM(I14:I14)</f>
        <v>1500.0250000000001</v>
      </c>
    </row>
    <row r="15" spans="1:13" s="50" customFormat="1" x14ac:dyDescent="0.3">
      <c r="A15" s="57" t="s">
        <v>14</v>
      </c>
      <c r="B15" s="45"/>
      <c r="C15" s="45"/>
      <c r="D15" s="47">
        <v>68</v>
      </c>
      <c r="E15" s="48">
        <v>84.62</v>
      </c>
      <c r="F15" s="56">
        <f t="shared" si="2"/>
        <v>0.80359253131647357</v>
      </c>
      <c r="G15" s="56">
        <v>1</v>
      </c>
      <c r="H15" s="3">
        <v>21973</v>
      </c>
      <c r="I15" s="2">
        <f t="shared" si="0"/>
        <v>549.32500000000005</v>
      </c>
      <c r="J15" s="17">
        <f>SUM(I15:I15)</f>
        <v>549.32500000000005</v>
      </c>
      <c r="K15" s="17"/>
    </row>
    <row r="16" spans="1:13" s="50" customFormat="1" x14ac:dyDescent="0.3">
      <c r="A16" s="57" t="s">
        <v>15</v>
      </c>
      <c r="B16" s="89" t="s">
        <v>89</v>
      </c>
      <c r="C16" s="89" t="s">
        <v>89</v>
      </c>
      <c r="D16" s="47">
        <v>194</v>
      </c>
      <c r="E16" s="48">
        <f>201.26+12</f>
        <v>213.26</v>
      </c>
      <c r="F16" s="49">
        <f t="shared" si="2"/>
        <v>0.90968770514864483</v>
      </c>
      <c r="G16" s="49">
        <v>0.99</v>
      </c>
      <c r="H16" s="3">
        <v>110115</v>
      </c>
      <c r="I16" s="2">
        <f t="shared" si="0"/>
        <v>2752.875</v>
      </c>
      <c r="J16" s="17"/>
      <c r="K16" s="17">
        <f t="shared" ref="K16:K27" si="3">SUM(I16:I16)</f>
        <v>2752.875</v>
      </c>
    </row>
    <row r="17" spans="1:13" s="50" customFormat="1" x14ac:dyDescent="0.3">
      <c r="A17" s="57" t="s">
        <v>53</v>
      </c>
      <c r="B17" s="45"/>
      <c r="C17" s="45"/>
      <c r="D17" s="47"/>
      <c r="E17" s="48"/>
      <c r="F17" s="56"/>
      <c r="G17" s="49"/>
      <c r="H17" s="3">
        <v>4297</v>
      </c>
      <c r="I17" s="2">
        <f t="shared" si="0"/>
        <v>107.42500000000001</v>
      </c>
      <c r="J17" s="17"/>
      <c r="K17" s="17">
        <f t="shared" si="3"/>
        <v>107.42500000000001</v>
      </c>
    </row>
    <row r="18" spans="1:13" s="50" customFormat="1" x14ac:dyDescent="0.3">
      <c r="A18" s="57" t="s">
        <v>16</v>
      </c>
      <c r="B18" s="45"/>
      <c r="C18" s="45"/>
      <c r="D18" s="47">
        <v>0</v>
      </c>
      <c r="E18" s="48">
        <v>7</v>
      </c>
      <c r="F18" s="56"/>
      <c r="G18" s="56">
        <v>0.85</v>
      </c>
      <c r="H18" s="3">
        <v>1624</v>
      </c>
      <c r="I18" s="2">
        <f t="shared" si="0"/>
        <v>40.6</v>
      </c>
      <c r="J18" s="17">
        <f>SUM(I18:I18)</f>
        <v>40.6</v>
      </c>
      <c r="K18" s="17"/>
    </row>
    <row r="19" spans="1:13" s="50" customFormat="1" x14ac:dyDescent="0.3">
      <c r="A19" s="57" t="s">
        <v>17</v>
      </c>
      <c r="B19" s="89" t="s">
        <v>89</v>
      </c>
      <c r="C19" s="89"/>
      <c r="D19" s="47">
        <v>1188</v>
      </c>
      <c r="E19" s="48">
        <v>1373.66</v>
      </c>
      <c r="F19" s="49">
        <f t="shared" si="2"/>
        <v>0.86484282864755468</v>
      </c>
      <c r="G19" s="49">
        <v>0.94</v>
      </c>
      <c r="H19" s="3">
        <v>402935</v>
      </c>
      <c r="I19" s="2">
        <f t="shared" si="0"/>
        <v>10073.375</v>
      </c>
      <c r="J19" s="17"/>
      <c r="K19" s="17">
        <f t="shared" si="3"/>
        <v>10073.375</v>
      </c>
      <c r="M19" s="58"/>
    </row>
    <row r="20" spans="1:13" s="50" customFormat="1" x14ac:dyDescent="0.3">
      <c r="A20" s="57" t="s">
        <v>57</v>
      </c>
      <c r="B20" s="45"/>
      <c r="C20" s="45"/>
      <c r="D20" s="47"/>
      <c r="E20" s="48"/>
      <c r="F20" s="56"/>
      <c r="G20" s="49"/>
      <c r="H20" s="3">
        <v>9720</v>
      </c>
      <c r="I20" s="2">
        <f t="shared" si="0"/>
        <v>243</v>
      </c>
      <c r="J20" s="17"/>
      <c r="K20" s="17">
        <f t="shared" si="3"/>
        <v>243</v>
      </c>
    </row>
    <row r="21" spans="1:13" s="60" customFormat="1" x14ac:dyDescent="0.3">
      <c r="A21" s="57" t="s">
        <v>82</v>
      </c>
      <c r="B21" s="45"/>
      <c r="C21" s="59"/>
      <c r="D21" s="47"/>
      <c r="E21" s="48"/>
      <c r="F21" s="56"/>
      <c r="G21" s="49"/>
      <c r="H21" s="3">
        <v>0</v>
      </c>
      <c r="I21" s="2">
        <f>H21*0.025</f>
        <v>0</v>
      </c>
      <c r="J21" s="17"/>
      <c r="K21" s="17">
        <f>SUM(I21:I21)</f>
        <v>0</v>
      </c>
    </row>
    <row r="22" spans="1:13" x14ac:dyDescent="0.3">
      <c r="A22" s="57" t="s">
        <v>58</v>
      </c>
      <c r="B22" s="45"/>
      <c r="C22" s="45"/>
      <c r="D22" s="47"/>
      <c r="E22" s="48"/>
      <c r="F22" s="56"/>
      <c r="G22" s="49"/>
      <c r="H22" s="3">
        <v>81652</v>
      </c>
      <c r="I22" s="2">
        <f t="shared" si="0"/>
        <v>2041.3000000000002</v>
      </c>
      <c r="J22" s="17"/>
      <c r="K22" s="17">
        <f t="shared" si="3"/>
        <v>2041.3000000000002</v>
      </c>
    </row>
    <row r="23" spans="1:13" x14ac:dyDescent="0.3">
      <c r="A23" s="57" t="s">
        <v>59</v>
      </c>
      <c r="B23" s="45"/>
      <c r="C23" s="45"/>
      <c r="D23" s="47"/>
      <c r="E23" s="48"/>
      <c r="F23" s="56"/>
      <c r="G23" s="49"/>
      <c r="H23" s="3">
        <v>121509</v>
      </c>
      <c r="I23" s="2">
        <f t="shared" si="0"/>
        <v>3037.7250000000004</v>
      </c>
      <c r="J23" s="17"/>
      <c r="K23" s="17">
        <f t="shared" si="3"/>
        <v>3037.7250000000004</v>
      </c>
    </row>
    <row r="24" spans="1:13" x14ac:dyDescent="0.3">
      <c r="A24" s="57" t="s">
        <v>60</v>
      </c>
      <c r="B24" s="45"/>
      <c r="C24" s="45"/>
      <c r="D24" s="47"/>
      <c r="E24" s="48"/>
      <c r="F24" s="56"/>
      <c r="G24" s="49"/>
      <c r="H24" s="3">
        <v>79234</v>
      </c>
      <c r="I24" s="2">
        <f t="shared" si="0"/>
        <v>1980.8500000000001</v>
      </c>
      <c r="J24" s="17"/>
      <c r="K24" s="17">
        <f t="shared" si="3"/>
        <v>1980.8500000000001</v>
      </c>
    </row>
    <row r="25" spans="1:13" x14ac:dyDescent="0.3">
      <c r="A25" s="57" t="s">
        <v>61</v>
      </c>
      <c r="B25" s="45"/>
      <c r="C25" s="45"/>
      <c r="D25" s="47"/>
      <c r="E25" s="48"/>
      <c r="F25" s="56"/>
      <c r="G25" s="49"/>
      <c r="H25" s="3">
        <v>34992</v>
      </c>
      <c r="I25" s="2">
        <f t="shared" si="0"/>
        <v>874.80000000000007</v>
      </c>
      <c r="J25" s="17"/>
      <c r="K25" s="17">
        <f t="shared" si="3"/>
        <v>874.80000000000007</v>
      </c>
    </row>
    <row r="26" spans="1:13" x14ac:dyDescent="0.3">
      <c r="A26" s="57" t="s">
        <v>62</v>
      </c>
      <c r="B26" s="45"/>
      <c r="C26" s="45"/>
      <c r="D26" s="47"/>
      <c r="E26" s="48"/>
      <c r="F26" s="56"/>
      <c r="G26" s="49"/>
      <c r="H26" s="3">
        <v>585189</v>
      </c>
      <c r="I26" s="2">
        <f t="shared" si="0"/>
        <v>14629.725</v>
      </c>
      <c r="J26" s="17"/>
      <c r="K26" s="17">
        <f t="shared" si="3"/>
        <v>14629.725</v>
      </c>
    </row>
    <row r="27" spans="1:13" x14ac:dyDescent="0.3">
      <c r="A27" s="57" t="s">
        <v>81</v>
      </c>
      <c r="B27" s="45"/>
      <c r="C27" s="45"/>
      <c r="D27" s="47"/>
      <c r="E27" s="48"/>
      <c r="F27" s="56"/>
      <c r="G27" s="49"/>
      <c r="H27" s="3">
        <v>30137</v>
      </c>
      <c r="I27" s="2">
        <f t="shared" si="0"/>
        <v>753.42500000000007</v>
      </c>
      <c r="J27" s="17"/>
      <c r="K27" s="17">
        <f t="shared" si="3"/>
        <v>753.42500000000007</v>
      </c>
    </row>
    <row r="28" spans="1:13" x14ac:dyDescent="0.3">
      <c r="A28" s="57" t="s">
        <v>18</v>
      </c>
      <c r="B28" s="89" t="s">
        <v>89</v>
      </c>
      <c r="C28" s="89" t="s">
        <v>89</v>
      </c>
      <c r="D28" s="47">
        <v>384</v>
      </c>
      <c r="E28" s="48">
        <v>462.57</v>
      </c>
      <c r="F28" s="49">
        <f t="shared" si="2"/>
        <v>0.8301446267591932</v>
      </c>
      <c r="G28" s="49">
        <v>0.91</v>
      </c>
      <c r="H28" s="3">
        <v>292445</v>
      </c>
      <c r="I28" s="2">
        <f t="shared" si="0"/>
        <v>7311.125</v>
      </c>
      <c r="J28" s="17"/>
      <c r="K28" s="17">
        <f t="shared" ref="K28:K29" si="4">SUM(I28:I28)</f>
        <v>7311.125</v>
      </c>
    </row>
    <row r="29" spans="1:13" x14ac:dyDescent="0.3">
      <c r="A29" s="57" t="s">
        <v>19</v>
      </c>
      <c r="B29" s="89" t="s">
        <v>89</v>
      </c>
      <c r="C29" s="89" t="s">
        <v>89</v>
      </c>
      <c r="D29" s="47">
        <v>643</v>
      </c>
      <c r="E29" s="48">
        <f>884.98-309</f>
        <v>575.98</v>
      </c>
      <c r="F29" s="49">
        <f t="shared" si="2"/>
        <v>1.1163582068821833</v>
      </c>
      <c r="G29" s="49">
        <v>0.88</v>
      </c>
      <c r="H29" s="3">
        <v>254722</v>
      </c>
      <c r="I29" s="2">
        <f t="shared" si="0"/>
        <v>6368.05</v>
      </c>
      <c r="J29" s="17"/>
      <c r="K29" s="17">
        <f t="shared" si="4"/>
        <v>6368.05</v>
      </c>
    </row>
    <row r="30" spans="1:13" x14ac:dyDescent="0.3">
      <c r="A30" s="57" t="s">
        <v>20</v>
      </c>
      <c r="B30" s="92" t="s">
        <v>89</v>
      </c>
      <c r="C30" s="89" t="s">
        <v>89</v>
      </c>
      <c r="D30" s="47">
        <v>1115</v>
      </c>
      <c r="E30" s="48">
        <v>849.04</v>
      </c>
      <c r="F30" s="49">
        <f t="shared" si="2"/>
        <v>1.3132479035145577</v>
      </c>
      <c r="G30" s="49">
        <v>0.98</v>
      </c>
      <c r="H30" s="3">
        <v>489633</v>
      </c>
      <c r="I30" s="2">
        <f t="shared" si="0"/>
        <v>12240.825000000001</v>
      </c>
      <c r="J30" s="17"/>
      <c r="K30" s="17">
        <v>12241</v>
      </c>
    </row>
    <row r="31" spans="1:13" x14ac:dyDescent="0.3">
      <c r="A31" s="57" t="s">
        <v>21</v>
      </c>
      <c r="B31" s="92" t="s">
        <v>89</v>
      </c>
      <c r="C31" s="89" t="s">
        <v>89</v>
      </c>
      <c r="D31" s="47">
        <v>751</v>
      </c>
      <c r="E31" s="48">
        <v>839.13</v>
      </c>
      <c r="F31" s="56">
        <f t="shared" si="2"/>
        <v>0.89497455698163575</v>
      </c>
      <c r="G31" s="49">
        <v>0.99</v>
      </c>
      <c r="H31" s="3">
        <v>228758</v>
      </c>
      <c r="I31" s="2">
        <f t="shared" si="0"/>
        <v>5718.9500000000007</v>
      </c>
      <c r="J31" s="17"/>
      <c r="K31" s="17">
        <v>5719</v>
      </c>
    </row>
    <row r="32" spans="1:13" x14ac:dyDescent="0.3">
      <c r="A32" s="57" t="s">
        <v>22</v>
      </c>
      <c r="B32" s="59"/>
      <c r="C32" s="59"/>
      <c r="D32" s="47">
        <v>0</v>
      </c>
      <c r="E32" s="48">
        <v>138.22</v>
      </c>
      <c r="F32" s="56">
        <f t="shared" si="2"/>
        <v>0</v>
      </c>
      <c r="G32" s="56">
        <v>0.96</v>
      </c>
      <c r="H32" s="3">
        <v>50021</v>
      </c>
      <c r="I32" s="2">
        <f t="shared" si="0"/>
        <v>1250.5250000000001</v>
      </c>
      <c r="J32" s="17">
        <v>1251</v>
      </c>
      <c r="K32" s="17"/>
    </row>
    <row r="33" spans="1:13" x14ac:dyDescent="0.3">
      <c r="A33" s="57" t="s">
        <v>23</v>
      </c>
      <c r="B33" s="89" t="s">
        <v>89</v>
      </c>
      <c r="C33" s="89" t="s">
        <v>89</v>
      </c>
      <c r="D33" s="47">
        <v>0</v>
      </c>
      <c r="E33" s="48">
        <v>220.94</v>
      </c>
      <c r="F33" s="56">
        <f t="shared" si="2"/>
        <v>0</v>
      </c>
      <c r="G33" s="49">
        <v>0.85</v>
      </c>
      <c r="H33" s="3">
        <v>116395</v>
      </c>
      <c r="I33" s="2">
        <f t="shared" si="0"/>
        <v>2909.875</v>
      </c>
      <c r="J33" s="17"/>
      <c r="K33" s="17">
        <v>2910</v>
      </c>
    </row>
    <row r="34" spans="1:13" x14ac:dyDescent="0.3">
      <c r="A34" s="57" t="s">
        <v>24</v>
      </c>
      <c r="B34" s="89" t="s">
        <v>89</v>
      </c>
      <c r="C34" s="89" t="s">
        <v>89</v>
      </c>
      <c r="D34" s="47">
        <v>430</v>
      </c>
      <c r="E34" s="48">
        <v>573.03</v>
      </c>
      <c r="F34" s="49">
        <f t="shared" si="2"/>
        <v>0.75039701237282519</v>
      </c>
      <c r="G34" s="49">
        <v>0.84</v>
      </c>
      <c r="H34" s="3">
        <v>178666</v>
      </c>
      <c r="I34" s="2">
        <f t="shared" si="0"/>
        <v>4466.6500000000005</v>
      </c>
      <c r="J34" s="17"/>
      <c r="K34" s="17">
        <f>SUM(I34:I34)</f>
        <v>4466.6500000000005</v>
      </c>
    </row>
    <row r="35" spans="1:13" x14ac:dyDescent="0.3">
      <c r="A35" s="57" t="s">
        <v>25</v>
      </c>
      <c r="B35" s="89" t="s">
        <v>89</v>
      </c>
      <c r="C35" s="89" t="s">
        <v>89</v>
      </c>
      <c r="D35" s="47">
        <v>578</v>
      </c>
      <c r="E35" s="48">
        <v>665.13</v>
      </c>
      <c r="F35" s="49">
        <f t="shared" si="2"/>
        <v>0.86900305203494055</v>
      </c>
      <c r="G35" s="49">
        <v>0.98</v>
      </c>
      <c r="H35" s="3">
        <v>170070</v>
      </c>
      <c r="I35" s="2">
        <f t="shared" si="0"/>
        <v>4251.75</v>
      </c>
      <c r="J35" s="17"/>
      <c r="K35" s="17">
        <f>SUM(I35:I35)</f>
        <v>4251.75</v>
      </c>
    </row>
    <row r="36" spans="1:13" s="50" customFormat="1" x14ac:dyDescent="0.3">
      <c r="A36" s="57" t="s">
        <v>26</v>
      </c>
      <c r="B36" s="89" t="s">
        <v>89</v>
      </c>
      <c r="C36" s="89" t="s">
        <v>89</v>
      </c>
      <c r="D36" s="47">
        <v>1883</v>
      </c>
      <c r="E36" s="48">
        <v>2129.37</v>
      </c>
      <c r="F36" s="49">
        <f t="shared" si="2"/>
        <v>0.88429911194390831</v>
      </c>
      <c r="G36" s="49">
        <v>0.98</v>
      </c>
      <c r="H36" s="3">
        <v>4629089</v>
      </c>
      <c r="I36" s="2">
        <f t="shared" si="0"/>
        <v>115727.22500000001</v>
      </c>
      <c r="J36" s="17"/>
      <c r="K36" s="17">
        <f>SUM(I36:I36)</f>
        <v>115727.22500000001</v>
      </c>
    </row>
    <row r="37" spans="1:13" s="50" customFormat="1" hidden="1" x14ac:dyDescent="0.3">
      <c r="A37" s="57" t="s">
        <v>54</v>
      </c>
      <c r="B37" s="89"/>
      <c r="C37" s="89" t="s">
        <v>89</v>
      </c>
      <c r="D37" s="47"/>
      <c r="E37" s="48"/>
      <c r="F37" s="56"/>
      <c r="G37" s="56"/>
      <c r="H37" s="3">
        <v>0</v>
      </c>
      <c r="I37" s="2">
        <f t="shared" si="0"/>
        <v>0</v>
      </c>
      <c r="J37" s="17">
        <f>SUM(I37:I37)</f>
        <v>0</v>
      </c>
      <c r="K37" s="17"/>
    </row>
    <row r="38" spans="1:13" s="50" customFormat="1" hidden="1" x14ac:dyDescent="0.3">
      <c r="A38" s="57" t="s">
        <v>55</v>
      </c>
      <c r="B38" s="89"/>
      <c r="C38" s="89" t="s">
        <v>89</v>
      </c>
      <c r="D38" s="47"/>
      <c r="E38" s="48"/>
      <c r="F38" s="56"/>
      <c r="G38" s="56"/>
      <c r="H38" s="3">
        <v>0</v>
      </c>
      <c r="I38" s="2">
        <f t="shared" si="0"/>
        <v>0</v>
      </c>
      <c r="J38" s="17">
        <f>SUM(I38:I38)</f>
        <v>0</v>
      </c>
      <c r="K38" s="17"/>
      <c r="M38" s="61"/>
    </row>
    <row r="39" spans="1:13" s="50" customFormat="1" x14ac:dyDescent="0.3">
      <c r="A39" s="57" t="s">
        <v>27</v>
      </c>
      <c r="B39" s="89" t="s">
        <v>89</v>
      </c>
      <c r="C39" s="89" t="s">
        <v>89</v>
      </c>
      <c r="D39" s="47">
        <v>40</v>
      </c>
      <c r="E39" s="48">
        <v>61.07</v>
      </c>
      <c r="F39" s="49">
        <f t="shared" si="2"/>
        <v>0.6549860815457671</v>
      </c>
      <c r="G39" s="49">
        <v>0.93</v>
      </c>
      <c r="H39" s="3">
        <v>14854</v>
      </c>
      <c r="I39" s="2">
        <f t="shared" si="0"/>
        <v>371.35</v>
      </c>
      <c r="J39" s="17"/>
      <c r="K39" s="17">
        <f>SUM(I39:I39)</f>
        <v>371.35</v>
      </c>
    </row>
    <row r="40" spans="1:13" s="50" customFormat="1" x14ac:dyDescent="0.3">
      <c r="A40" s="57" t="s">
        <v>28</v>
      </c>
      <c r="B40" s="89" t="s">
        <v>89</v>
      </c>
      <c r="C40" s="89" t="s">
        <v>89</v>
      </c>
      <c r="D40" s="47">
        <v>115</v>
      </c>
      <c r="E40" s="48">
        <v>134.22</v>
      </c>
      <c r="F40" s="56">
        <f t="shared" si="2"/>
        <v>0.85680226493816125</v>
      </c>
      <c r="G40" s="49">
        <v>0.89</v>
      </c>
      <c r="H40" s="3">
        <v>44268</v>
      </c>
      <c r="I40" s="2">
        <f t="shared" si="0"/>
        <v>1106.7</v>
      </c>
      <c r="J40" s="17"/>
      <c r="K40" s="17">
        <v>1107</v>
      </c>
    </row>
    <row r="41" spans="1:13" s="50" customFormat="1" x14ac:dyDescent="0.3">
      <c r="A41" s="57" t="s">
        <v>29</v>
      </c>
      <c r="B41" s="45"/>
      <c r="C41" s="46"/>
      <c r="D41" s="47">
        <v>0</v>
      </c>
      <c r="E41" s="48">
        <v>5.54</v>
      </c>
      <c r="F41" s="56">
        <f t="shared" si="2"/>
        <v>0</v>
      </c>
      <c r="G41" s="56">
        <v>1</v>
      </c>
      <c r="H41" s="3">
        <v>1302</v>
      </c>
      <c r="I41" s="2">
        <f t="shared" si="0"/>
        <v>32.550000000000004</v>
      </c>
      <c r="J41" s="17">
        <f t="shared" ref="J41" si="5">SUM(I41:I41)</f>
        <v>32.550000000000004</v>
      </c>
      <c r="K41" s="17"/>
    </row>
    <row r="42" spans="1:13" s="50" customFormat="1" x14ac:dyDescent="0.3">
      <c r="A42" s="94" t="s">
        <v>30</v>
      </c>
      <c r="B42" s="89" t="s">
        <v>89</v>
      </c>
      <c r="C42" s="89" t="s">
        <v>89</v>
      </c>
      <c r="D42" s="47">
        <v>0</v>
      </c>
      <c r="E42" s="48">
        <v>7.2</v>
      </c>
      <c r="F42" s="49">
        <f t="shared" si="2"/>
        <v>0</v>
      </c>
      <c r="G42" s="49">
        <v>1</v>
      </c>
      <c r="H42" s="3">
        <v>2065</v>
      </c>
      <c r="I42" s="2">
        <f t="shared" si="0"/>
        <v>51.625</v>
      </c>
      <c r="J42" s="17"/>
      <c r="K42" s="17">
        <f t="shared" ref="K42:K43" si="6">SUM(I42:I42)</f>
        <v>51.625</v>
      </c>
    </row>
    <row r="43" spans="1:13" s="50" customFormat="1" x14ac:dyDescent="0.3">
      <c r="A43" s="94" t="s">
        <v>31</v>
      </c>
      <c r="B43" s="92" t="s">
        <v>89</v>
      </c>
      <c r="C43" s="89" t="s">
        <v>89</v>
      </c>
      <c r="D43" s="47">
        <v>57</v>
      </c>
      <c r="E43" s="48">
        <v>66.489999999999995</v>
      </c>
      <c r="F43" s="49">
        <f t="shared" si="2"/>
        <v>0.8572717701910062</v>
      </c>
      <c r="G43" s="49">
        <v>0.96</v>
      </c>
      <c r="H43" s="3">
        <v>22471</v>
      </c>
      <c r="I43" s="2">
        <f t="shared" si="0"/>
        <v>561.77499999999998</v>
      </c>
      <c r="J43" s="17"/>
      <c r="K43" s="17">
        <f t="shared" si="6"/>
        <v>561.77499999999998</v>
      </c>
    </row>
    <row r="44" spans="1:13" s="50" customFormat="1" x14ac:dyDescent="0.3">
      <c r="A44" s="94" t="s">
        <v>56</v>
      </c>
      <c r="B44" s="89" t="s">
        <v>89</v>
      </c>
      <c r="C44" s="89" t="s">
        <v>89</v>
      </c>
      <c r="D44" s="47">
        <v>48</v>
      </c>
      <c r="E44" s="48">
        <v>43.43</v>
      </c>
      <c r="F44" s="49">
        <f t="shared" si="2"/>
        <v>1.1052268017499425</v>
      </c>
      <c r="G44" s="49">
        <v>0.94</v>
      </c>
      <c r="H44" s="3">
        <v>12944</v>
      </c>
      <c r="I44" s="2">
        <f t="shared" si="0"/>
        <v>323.60000000000002</v>
      </c>
      <c r="J44" s="17"/>
      <c r="K44" s="17">
        <f>SUM(I44:I44)</f>
        <v>323.60000000000002</v>
      </c>
    </row>
    <row r="45" spans="1:13" s="50" customFormat="1" x14ac:dyDescent="0.3">
      <c r="A45" s="94" t="s">
        <v>32</v>
      </c>
      <c r="B45" s="89" t="s">
        <v>89</v>
      </c>
      <c r="C45" s="89" t="s">
        <v>89</v>
      </c>
      <c r="D45" s="47">
        <v>230</v>
      </c>
      <c r="E45" s="48">
        <v>217.35</v>
      </c>
      <c r="F45" s="49">
        <f t="shared" si="2"/>
        <v>1.0582010582010581</v>
      </c>
      <c r="G45" s="49">
        <v>0.99</v>
      </c>
      <c r="H45" s="3">
        <v>42699</v>
      </c>
      <c r="I45" s="2">
        <f t="shared" si="0"/>
        <v>1067.4750000000001</v>
      </c>
      <c r="J45" s="17"/>
      <c r="K45" s="17">
        <f>SUM(I45:I45)</f>
        <v>1067.4750000000001</v>
      </c>
    </row>
    <row r="46" spans="1:13" s="50" customFormat="1" x14ac:dyDescent="0.3">
      <c r="A46" s="57" t="s">
        <v>33</v>
      </c>
      <c r="B46" s="89" t="s">
        <v>89</v>
      </c>
      <c r="C46" s="89" t="s">
        <v>89</v>
      </c>
      <c r="D46" s="47">
        <v>2197</v>
      </c>
      <c r="E46" s="48">
        <v>2897</v>
      </c>
      <c r="F46" s="49">
        <f t="shared" si="2"/>
        <v>0.75837072833966168</v>
      </c>
      <c r="G46" s="49">
        <v>0.84</v>
      </c>
      <c r="H46" s="3">
        <v>1798737</v>
      </c>
      <c r="I46" s="2">
        <f t="shared" si="0"/>
        <v>44968.425000000003</v>
      </c>
      <c r="J46" s="17"/>
      <c r="K46" s="17">
        <f t="shared" ref="K46:K52" si="7">SUM(I46:I46)</f>
        <v>44968.425000000003</v>
      </c>
    </row>
    <row r="47" spans="1:13" s="50" customFormat="1" x14ac:dyDescent="0.3">
      <c r="A47" s="57" t="s">
        <v>63</v>
      </c>
      <c r="B47" s="45"/>
      <c r="C47" s="45"/>
      <c r="D47" s="47"/>
      <c r="E47" s="48"/>
      <c r="F47" s="56"/>
      <c r="G47" s="49"/>
      <c r="H47" s="3">
        <v>131522</v>
      </c>
      <c r="I47" s="2">
        <f t="shared" si="0"/>
        <v>3288.05</v>
      </c>
      <c r="J47" s="17"/>
      <c r="K47" s="17">
        <f t="shared" si="7"/>
        <v>3288.05</v>
      </c>
    </row>
    <row r="48" spans="1:13" s="50" customFormat="1" x14ac:dyDescent="0.3">
      <c r="A48" s="57" t="s">
        <v>64</v>
      </c>
      <c r="B48" s="45"/>
      <c r="C48" s="45"/>
      <c r="D48" s="47"/>
      <c r="E48" s="48"/>
      <c r="F48" s="56"/>
      <c r="G48" s="49"/>
      <c r="H48" s="3">
        <v>56487</v>
      </c>
      <c r="I48" s="2">
        <f t="shared" si="0"/>
        <v>1412.1750000000002</v>
      </c>
      <c r="J48" s="17"/>
      <c r="K48" s="17">
        <f t="shared" si="7"/>
        <v>1412.1750000000002</v>
      </c>
    </row>
    <row r="49" spans="1:38" s="50" customFormat="1" x14ac:dyDescent="0.3">
      <c r="A49" s="57" t="s">
        <v>83</v>
      </c>
      <c r="B49" s="45"/>
      <c r="C49" s="45"/>
      <c r="D49" s="47"/>
      <c r="E49" s="48"/>
      <c r="F49" s="56"/>
      <c r="G49" s="49"/>
      <c r="H49" s="3">
        <v>53958</v>
      </c>
      <c r="I49" s="2">
        <f t="shared" si="0"/>
        <v>1348.95</v>
      </c>
      <c r="J49" s="17"/>
      <c r="K49" s="17">
        <f t="shared" si="7"/>
        <v>1348.95</v>
      </c>
    </row>
    <row r="50" spans="1:38" s="50" customFormat="1" x14ac:dyDescent="0.3">
      <c r="A50" s="57" t="s">
        <v>65</v>
      </c>
      <c r="B50" s="45"/>
      <c r="C50" s="45"/>
      <c r="D50" s="47"/>
      <c r="E50" s="48"/>
      <c r="F50" s="56"/>
      <c r="G50" s="49"/>
      <c r="H50" s="3">
        <v>409741</v>
      </c>
      <c r="I50" s="2">
        <f t="shared" si="0"/>
        <v>10243.525000000001</v>
      </c>
      <c r="J50" s="17"/>
      <c r="K50" s="17">
        <f t="shared" si="7"/>
        <v>10243.525000000001</v>
      </c>
    </row>
    <row r="51" spans="1:38" s="50" customFormat="1" x14ac:dyDescent="0.3">
      <c r="A51" s="57" t="s">
        <v>66</v>
      </c>
      <c r="B51" s="45"/>
      <c r="C51" s="45"/>
      <c r="D51" s="91"/>
      <c r="E51" s="48"/>
      <c r="F51" s="56"/>
      <c r="G51" s="49"/>
      <c r="H51" s="3">
        <v>148384</v>
      </c>
      <c r="I51" s="2">
        <f t="shared" si="0"/>
        <v>3709.6000000000004</v>
      </c>
      <c r="J51" s="17"/>
      <c r="K51" s="17">
        <f t="shared" si="7"/>
        <v>3709.6000000000004</v>
      </c>
    </row>
    <row r="52" spans="1:38" s="50" customFormat="1" x14ac:dyDescent="0.3">
      <c r="A52" s="57" t="s">
        <v>67</v>
      </c>
      <c r="B52" s="45"/>
      <c r="C52" s="45"/>
      <c r="D52" s="47"/>
      <c r="E52" s="48"/>
      <c r="F52" s="56"/>
      <c r="G52" s="49"/>
      <c r="H52" s="3">
        <v>843</v>
      </c>
      <c r="I52" s="2">
        <f t="shared" si="0"/>
        <v>21.075000000000003</v>
      </c>
      <c r="J52" s="17"/>
      <c r="K52" s="17">
        <f t="shared" si="7"/>
        <v>21.075000000000003</v>
      </c>
      <c r="L52" s="33"/>
      <c r="M52" s="62"/>
      <c r="N52" s="33"/>
      <c r="O52" s="33"/>
      <c r="P52" s="33"/>
      <c r="Q52" s="33"/>
      <c r="R52" s="33"/>
      <c r="S52" s="33"/>
      <c r="T52" s="33"/>
      <c r="U52" s="33"/>
      <c r="V52" s="33"/>
      <c r="W52" s="33"/>
      <c r="X52" s="33"/>
      <c r="Y52" s="33"/>
      <c r="Z52" s="33"/>
      <c r="AA52" s="33"/>
      <c r="AB52" s="33"/>
      <c r="AC52" s="33"/>
      <c r="AD52" s="33"/>
      <c r="AE52" s="33"/>
      <c r="AF52" s="33"/>
      <c r="AG52" s="33"/>
      <c r="AH52" s="33"/>
      <c r="AI52" s="33"/>
      <c r="AJ52" s="33"/>
      <c r="AK52" s="33"/>
      <c r="AL52" s="33"/>
    </row>
    <row r="53" spans="1:38" s="50" customFormat="1" x14ac:dyDescent="0.3">
      <c r="A53" s="57" t="s">
        <v>34</v>
      </c>
      <c r="B53" s="45"/>
      <c r="C53" s="45"/>
      <c r="D53" s="47">
        <v>1</v>
      </c>
      <c r="E53" s="48">
        <v>35</v>
      </c>
      <c r="F53" s="56">
        <f t="shared" si="2"/>
        <v>2.8571428571428571E-2</v>
      </c>
      <c r="G53" s="56">
        <v>0.78</v>
      </c>
      <c r="H53" s="3">
        <v>15069</v>
      </c>
      <c r="I53" s="2">
        <f t="shared" si="0"/>
        <v>376.72500000000002</v>
      </c>
      <c r="J53" s="17">
        <f t="shared" ref="J53:J56" si="8">SUM(I53:I53)</f>
        <v>376.72500000000002</v>
      </c>
      <c r="K53" s="17"/>
      <c r="L53" s="33"/>
      <c r="M53" s="33"/>
      <c r="N53" s="33"/>
      <c r="O53" s="33"/>
      <c r="P53" s="33"/>
      <c r="Q53" s="33"/>
      <c r="R53" s="33"/>
      <c r="S53" s="33"/>
      <c r="T53" s="33"/>
      <c r="U53" s="33"/>
      <c r="V53" s="33"/>
      <c r="W53" s="33"/>
      <c r="X53" s="33"/>
      <c r="Y53" s="33"/>
      <c r="Z53" s="33"/>
      <c r="AA53" s="33"/>
      <c r="AB53" s="33"/>
      <c r="AC53" s="33"/>
      <c r="AD53" s="33"/>
      <c r="AE53" s="33"/>
      <c r="AF53" s="33"/>
      <c r="AG53" s="33"/>
      <c r="AH53" s="33"/>
      <c r="AI53" s="33"/>
      <c r="AJ53" s="33"/>
      <c r="AK53" s="33"/>
      <c r="AL53" s="33"/>
    </row>
    <row r="54" spans="1:38" s="50" customFormat="1" x14ac:dyDescent="0.3">
      <c r="A54" s="94" t="s">
        <v>35</v>
      </c>
      <c r="B54" s="92" t="s">
        <v>89</v>
      </c>
      <c r="C54" s="89" t="s">
        <v>89</v>
      </c>
      <c r="D54" s="47">
        <v>8</v>
      </c>
      <c r="E54" s="48">
        <v>58</v>
      </c>
      <c r="F54" s="56">
        <f t="shared" si="2"/>
        <v>0.13793103448275862</v>
      </c>
      <c r="G54" s="49">
        <v>0.93</v>
      </c>
      <c r="H54" s="3">
        <v>13279</v>
      </c>
      <c r="I54" s="2">
        <f t="shared" si="0"/>
        <v>331.97500000000002</v>
      </c>
      <c r="J54" s="17"/>
      <c r="K54" s="17">
        <v>332</v>
      </c>
      <c r="L54" s="33"/>
      <c r="M54" s="33"/>
      <c r="N54" s="33"/>
      <c r="O54" s="33"/>
      <c r="P54" s="33"/>
      <c r="Q54" s="33"/>
      <c r="R54" s="33"/>
      <c r="S54" s="33"/>
      <c r="T54" s="33"/>
      <c r="U54" s="33"/>
      <c r="V54" s="33"/>
      <c r="W54" s="33"/>
      <c r="X54" s="33"/>
      <c r="Y54" s="33"/>
      <c r="Z54" s="33"/>
      <c r="AA54" s="33"/>
      <c r="AB54" s="33"/>
      <c r="AC54" s="33"/>
      <c r="AD54" s="33"/>
      <c r="AE54" s="33"/>
      <c r="AF54" s="33"/>
      <c r="AG54" s="33"/>
      <c r="AH54" s="33"/>
      <c r="AI54" s="33"/>
      <c r="AJ54" s="33"/>
      <c r="AK54" s="33"/>
      <c r="AL54" s="33"/>
    </row>
    <row r="55" spans="1:38" s="50" customFormat="1" x14ac:dyDescent="0.3">
      <c r="A55" s="57" t="s">
        <v>36</v>
      </c>
      <c r="B55" s="45"/>
      <c r="C55" s="45"/>
      <c r="D55" s="47"/>
      <c r="E55" s="48">
        <v>3</v>
      </c>
      <c r="F55" s="56">
        <f t="shared" si="2"/>
        <v>0</v>
      </c>
      <c r="G55" s="56">
        <v>1</v>
      </c>
      <c r="H55" s="3">
        <v>885</v>
      </c>
      <c r="I55" s="2">
        <f t="shared" si="0"/>
        <v>22.125</v>
      </c>
      <c r="J55" s="17">
        <f t="shared" si="8"/>
        <v>22.125</v>
      </c>
      <c r="K55" s="17"/>
      <c r="L55" s="33"/>
      <c r="M55" s="33"/>
      <c r="N55" s="33"/>
      <c r="O55" s="33"/>
      <c r="P55" s="33"/>
      <c r="Q55" s="33"/>
      <c r="R55" s="33"/>
      <c r="S55" s="33"/>
      <c r="T55" s="33"/>
      <c r="U55" s="33"/>
      <c r="V55" s="33"/>
      <c r="W55" s="33"/>
      <c r="X55" s="33"/>
      <c r="Y55" s="33"/>
      <c r="Z55" s="33"/>
      <c r="AA55" s="33"/>
      <c r="AB55" s="33"/>
      <c r="AC55" s="33"/>
      <c r="AD55" s="33"/>
      <c r="AE55" s="33"/>
      <c r="AF55" s="33"/>
      <c r="AG55" s="33"/>
      <c r="AH55" s="33"/>
      <c r="AI55" s="33"/>
      <c r="AJ55" s="33"/>
      <c r="AK55" s="33"/>
      <c r="AL55" s="33"/>
    </row>
    <row r="56" spans="1:38" s="50" customFormat="1" x14ac:dyDescent="0.3">
      <c r="A56" s="57" t="s">
        <v>37</v>
      </c>
      <c r="B56" s="45"/>
      <c r="C56" s="45"/>
      <c r="D56" s="47"/>
      <c r="E56" s="48">
        <v>84.96</v>
      </c>
      <c r="F56" s="56">
        <f t="shared" si="2"/>
        <v>0</v>
      </c>
      <c r="G56" s="56"/>
      <c r="H56" s="3">
        <v>25061</v>
      </c>
      <c r="I56" s="2">
        <f t="shared" si="0"/>
        <v>626.52500000000009</v>
      </c>
      <c r="J56" s="17">
        <f t="shared" si="8"/>
        <v>626.52500000000009</v>
      </c>
      <c r="K56" s="17"/>
      <c r="L56" s="33"/>
      <c r="M56" s="33"/>
      <c r="N56" s="33"/>
      <c r="O56" s="33"/>
      <c r="P56" s="33"/>
      <c r="Q56" s="33"/>
      <c r="R56" s="33"/>
      <c r="S56" s="33"/>
      <c r="T56" s="33"/>
      <c r="U56" s="33"/>
      <c r="V56" s="33"/>
      <c r="W56" s="33"/>
      <c r="X56" s="33"/>
      <c r="Y56" s="33"/>
      <c r="Z56" s="33"/>
      <c r="AA56" s="33"/>
      <c r="AB56" s="33"/>
      <c r="AC56" s="33"/>
      <c r="AD56" s="33"/>
      <c r="AE56" s="33"/>
      <c r="AF56" s="33"/>
      <c r="AG56" s="33"/>
      <c r="AH56" s="33"/>
      <c r="AI56" s="33"/>
      <c r="AJ56" s="33"/>
      <c r="AK56" s="33"/>
      <c r="AL56" s="33"/>
    </row>
    <row r="57" spans="1:38" s="50" customFormat="1" x14ac:dyDescent="0.3">
      <c r="A57" s="57" t="s">
        <v>38</v>
      </c>
      <c r="B57" s="89" t="s">
        <v>89</v>
      </c>
      <c r="C57" s="89" t="s">
        <v>89</v>
      </c>
      <c r="D57" s="91">
        <v>237</v>
      </c>
      <c r="E57" s="48">
        <v>307</v>
      </c>
      <c r="F57" s="56">
        <f t="shared" si="2"/>
        <v>0.7719869706840391</v>
      </c>
      <c r="G57" s="49">
        <v>0.83</v>
      </c>
      <c r="H57" s="3">
        <v>471573</v>
      </c>
      <c r="I57" s="2">
        <f t="shared" si="0"/>
        <v>11789.325000000001</v>
      </c>
      <c r="J57" s="17"/>
      <c r="K57" s="17">
        <f>SUM(I57:I57)</f>
        <v>11789.325000000001</v>
      </c>
      <c r="L57" s="33"/>
      <c r="M57" s="33"/>
      <c r="N57" s="33"/>
      <c r="O57" s="33"/>
      <c r="P57" s="33"/>
      <c r="Q57" s="33"/>
      <c r="R57" s="33"/>
      <c r="S57" s="33"/>
      <c r="T57" s="33"/>
      <c r="U57" s="33"/>
      <c r="V57" s="33"/>
      <c r="W57" s="33"/>
      <c r="X57" s="33"/>
      <c r="Y57" s="33"/>
      <c r="Z57" s="33"/>
      <c r="AA57" s="33"/>
      <c r="AB57" s="33"/>
      <c r="AC57" s="33"/>
      <c r="AD57" s="33"/>
      <c r="AE57" s="33"/>
      <c r="AF57" s="33"/>
      <c r="AG57" s="33"/>
      <c r="AH57" s="33"/>
      <c r="AI57" s="33"/>
      <c r="AJ57" s="33"/>
      <c r="AK57" s="33"/>
      <c r="AL57" s="33"/>
    </row>
    <row r="58" spans="1:38" s="50" customFormat="1" x14ac:dyDescent="0.3">
      <c r="A58" s="57" t="s">
        <v>39</v>
      </c>
      <c r="B58" s="89" t="s">
        <v>89</v>
      </c>
      <c r="C58" s="89" t="s">
        <v>89</v>
      </c>
      <c r="D58" s="47">
        <v>0</v>
      </c>
      <c r="E58" s="48">
        <v>446.11</v>
      </c>
      <c r="F58" s="49">
        <f t="shared" si="2"/>
        <v>0</v>
      </c>
      <c r="G58" s="49">
        <v>0.86</v>
      </c>
      <c r="H58" s="3">
        <v>136337</v>
      </c>
      <c r="I58" s="2">
        <f t="shared" si="0"/>
        <v>3408.4250000000002</v>
      </c>
      <c r="J58" s="17"/>
      <c r="K58" s="17">
        <f>SUM(I58:I58)</f>
        <v>3408.4250000000002</v>
      </c>
      <c r="L58" s="33"/>
      <c r="M58" s="33"/>
      <c r="N58" s="33"/>
      <c r="O58" s="33"/>
      <c r="P58" s="33"/>
      <c r="Q58" s="33"/>
      <c r="R58" s="33"/>
      <c r="S58" s="33"/>
      <c r="T58" s="33"/>
      <c r="U58" s="33"/>
      <c r="V58" s="33"/>
      <c r="W58" s="33"/>
      <c r="X58" s="33"/>
      <c r="Y58" s="33"/>
      <c r="Z58" s="33"/>
      <c r="AA58" s="33"/>
      <c r="AB58" s="33"/>
      <c r="AC58" s="33"/>
      <c r="AD58" s="33"/>
      <c r="AE58" s="33"/>
      <c r="AF58" s="33"/>
      <c r="AG58" s="33"/>
      <c r="AH58" s="33"/>
      <c r="AI58" s="33"/>
      <c r="AJ58" s="33"/>
      <c r="AK58" s="33"/>
      <c r="AL58" s="33"/>
    </row>
    <row r="59" spans="1:38" s="50" customFormat="1" hidden="1" x14ac:dyDescent="0.3">
      <c r="A59" s="57"/>
      <c r="B59" s="45"/>
      <c r="C59" s="45"/>
      <c r="D59" s="63"/>
      <c r="E59" s="48"/>
      <c r="F59" s="56"/>
      <c r="G59" s="56"/>
      <c r="H59" s="3">
        <v>0</v>
      </c>
      <c r="I59" s="2">
        <f t="shared" si="0"/>
        <v>0</v>
      </c>
      <c r="J59" s="17"/>
      <c r="K59" s="17"/>
      <c r="L59" s="33"/>
      <c r="M59" s="33"/>
      <c r="N59" s="33"/>
      <c r="O59" s="33"/>
      <c r="P59" s="33"/>
      <c r="Q59" s="33"/>
      <c r="R59" s="33"/>
      <c r="S59" s="33"/>
      <c r="T59" s="33"/>
      <c r="U59" s="33"/>
      <c r="V59" s="33"/>
      <c r="W59" s="33"/>
      <c r="X59" s="33"/>
      <c r="Y59" s="33"/>
      <c r="Z59" s="33"/>
      <c r="AA59" s="33"/>
      <c r="AB59" s="33"/>
      <c r="AC59" s="33"/>
      <c r="AD59" s="33"/>
      <c r="AE59" s="33"/>
      <c r="AF59" s="33"/>
      <c r="AG59" s="33"/>
      <c r="AH59" s="33"/>
      <c r="AI59" s="33"/>
      <c r="AJ59" s="33"/>
      <c r="AK59" s="33"/>
      <c r="AL59" s="33"/>
    </row>
    <row r="60" spans="1:38" s="50" customFormat="1" x14ac:dyDescent="0.3">
      <c r="A60" s="57" t="s">
        <v>40</v>
      </c>
      <c r="B60" s="89" t="s">
        <v>89</v>
      </c>
      <c r="C60" s="89" t="s">
        <v>89</v>
      </c>
      <c r="D60" s="63"/>
      <c r="E60" s="48">
        <v>99.9</v>
      </c>
      <c r="F60" s="56">
        <f t="shared" si="2"/>
        <v>0</v>
      </c>
      <c r="G60" s="49">
        <v>0.75</v>
      </c>
      <c r="H60" s="3">
        <v>27660</v>
      </c>
      <c r="I60" s="2">
        <f t="shared" si="0"/>
        <v>691.5</v>
      </c>
      <c r="J60" s="17"/>
      <c r="K60" s="17">
        <v>692</v>
      </c>
      <c r="L60" s="33"/>
      <c r="M60" s="64"/>
      <c r="N60" s="33"/>
      <c r="O60" s="33"/>
      <c r="P60" s="33"/>
      <c r="Q60" s="33"/>
      <c r="R60" s="33"/>
      <c r="S60" s="33"/>
      <c r="T60" s="33"/>
      <c r="U60" s="33"/>
      <c r="V60" s="33"/>
      <c r="W60" s="33"/>
      <c r="X60" s="33"/>
      <c r="Y60" s="33"/>
      <c r="Z60" s="33"/>
      <c r="AA60" s="33"/>
      <c r="AB60" s="33"/>
      <c r="AC60" s="33"/>
      <c r="AD60" s="33"/>
      <c r="AE60" s="33"/>
      <c r="AF60" s="33"/>
      <c r="AG60" s="33"/>
      <c r="AH60" s="33"/>
      <c r="AI60" s="33"/>
      <c r="AJ60" s="33"/>
      <c r="AK60" s="33"/>
      <c r="AL60" s="33"/>
    </row>
    <row r="61" spans="1:38" s="50" customFormat="1" x14ac:dyDescent="0.3">
      <c r="A61" s="57" t="s">
        <v>41</v>
      </c>
      <c r="B61" s="45"/>
      <c r="C61" s="46"/>
      <c r="D61" s="63"/>
      <c r="E61" s="48">
        <v>230.53</v>
      </c>
      <c r="F61" s="56">
        <f t="shared" si="2"/>
        <v>0</v>
      </c>
      <c r="G61" s="56"/>
      <c r="H61" s="3">
        <v>60031</v>
      </c>
      <c r="I61" s="2">
        <f t="shared" si="0"/>
        <v>1500.7750000000001</v>
      </c>
      <c r="J61" s="17">
        <f t="shared" ref="J61:J68" si="9">SUM(I61:I61)</f>
        <v>1500.7750000000001</v>
      </c>
      <c r="K61" s="17"/>
      <c r="L61" s="33"/>
      <c r="M61" s="33"/>
      <c r="N61" s="33"/>
      <c r="O61" s="33"/>
      <c r="P61" s="33"/>
      <c r="Q61" s="33"/>
      <c r="R61" s="33"/>
      <c r="S61" s="33"/>
      <c r="T61" s="33"/>
      <c r="U61" s="33"/>
      <c r="V61" s="33"/>
      <c r="W61" s="33"/>
      <c r="X61" s="33"/>
      <c r="Y61" s="33"/>
      <c r="Z61" s="33"/>
      <c r="AA61" s="33"/>
      <c r="AB61" s="33"/>
      <c r="AC61" s="33"/>
      <c r="AD61" s="33"/>
      <c r="AE61" s="33"/>
      <c r="AF61" s="33"/>
      <c r="AG61" s="33"/>
      <c r="AH61" s="33"/>
      <c r="AI61" s="33"/>
      <c r="AJ61" s="33"/>
      <c r="AK61" s="33"/>
      <c r="AL61" s="33"/>
    </row>
    <row r="62" spans="1:38" s="50" customFormat="1" x14ac:dyDescent="0.3">
      <c r="A62" s="57" t="s">
        <v>42</v>
      </c>
      <c r="B62" s="89" t="s">
        <v>89</v>
      </c>
      <c r="C62" s="89" t="s">
        <v>90</v>
      </c>
      <c r="D62" s="63">
        <v>0</v>
      </c>
      <c r="E62" s="48">
        <v>564.98</v>
      </c>
      <c r="F62" s="49">
        <f t="shared" si="2"/>
        <v>0</v>
      </c>
      <c r="G62" s="65">
        <v>0</v>
      </c>
      <c r="H62" s="3">
        <v>155313</v>
      </c>
      <c r="I62" s="2">
        <f t="shared" si="0"/>
        <v>3882.8250000000003</v>
      </c>
      <c r="J62" s="17">
        <f t="shared" si="9"/>
        <v>3882.8250000000003</v>
      </c>
      <c r="K62" s="17"/>
      <c r="L62" s="33"/>
      <c r="M62" s="33"/>
      <c r="N62" s="33"/>
      <c r="O62" s="33"/>
      <c r="P62" s="33"/>
      <c r="Q62" s="33"/>
      <c r="R62" s="33"/>
      <c r="S62" s="33"/>
      <c r="T62" s="33"/>
      <c r="U62" s="33"/>
      <c r="V62" s="33"/>
      <c r="W62" s="33"/>
      <c r="X62" s="33"/>
      <c r="Y62" s="33"/>
      <c r="Z62" s="33"/>
      <c r="AA62" s="33"/>
      <c r="AB62" s="33"/>
      <c r="AC62" s="33"/>
      <c r="AD62" s="33"/>
      <c r="AE62" s="33"/>
      <c r="AF62" s="33"/>
      <c r="AG62" s="33"/>
      <c r="AH62" s="33"/>
      <c r="AI62" s="33"/>
      <c r="AJ62" s="33"/>
      <c r="AK62" s="33"/>
      <c r="AL62" s="33"/>
    </row>
    <row r="63" spans="1:38" s="50" customFormat="1" x14ac:dyDescent="0.3">
      <c r="A63" s="57" t="s">
        <v>43</v>
      </c>
      <c r="B63" s="59"/>
      <c r="C63" s="45"/>
      <c r="D63" s="63"/>
      <c r="E63" s="48">
        <v>3777.56</v>
      </c>
      <c r="F63" s="56">
        <f t="shared" si="2"/>
        <v>0</v>
      </c>
      <c r="G63" s="56"/>
      <c r="H63" s="3">
        <v>1048715</v>
      </c>
      <c r="I63" s="2">
        <f t="shared" si="0"/>
        <v>26217.875</v>
      </c>
      <c r="J63" s="17">
        <f t="shared" si="9"/>
        <v>26217.875</v>
      </c>
      <c r="K63" s="17"/>
      <c r="L63" s="33"/>
      <c r="M63" s="33"/>
      <c r="N63" s="33"/>
      <c r="O63" s="33"/>
      <c r="P63" s="33"/>
      <c r="Q63" s="33"/>
      <c r="R63" s="33"/>
      <c r="S63" s="33"/>
      <c r="T63" s="33"/>
      <c r="U63" s="33"/>
      <c r="V63" s="33"/>
      <c r="W63" s="33"/>
      <c r="X63" s="33"/>
      <c r="Y63" s="33"/>
      <c r="Z63" s="33"/>
      <c r="AA63" s="33"/>
      <c r="AB63" s="33"/>
      <c r="AC63" s="33"/>
      <c r="AD63" s="33"/>
      <c r="AE63" s="33"/>
      <c r="AF63" s="33"/>
      <c r="AG63" s="33"/>
      <c r="AH63" s="33"/>
      <c r="AI63" s="33"/>
      <c r="AJ63" s="33"/>
      <c r="AK63" s="33"/>
      <c r="AL63" s="33"/>
    </row>
    <row r="64" spans="1:38" s="33" customFormat="1" x14ac:dyDescent="0.3">
      <c r="A64" s="57" t="s">
        <v>77</v>
      </c>
      <c r="B64" s="45"/>
      <c r="C64" s="45"/>
      <c r="D64" s="63"/>
      <c r="E64" s="48">
        <v>178.35</v>
      </c>
      <c r="F64" s="56">
        <f t="shared" si="2"/>
        <v>0</v>
      </c>
      <c r="G64" s="56"/>
      <c r="H64" s="3">
        <v>49275</v>
      </c>
      <c r="I64" s="2">
        <f t="shared" si="0"/>
        <v>1231.875</v>
      </c>
      <c r="J64" s="17">
        <f t="shared" si="9"/>
        <v>1231.875</v>
      </c>
      <c r="K64" s="17"/>
    </row>
    <row r="65" spans="1:38" s="50" customFormat="1" x14ac:dyDescent="0.3">
      <c r="A65" s="57" t="s">
        <v>44</v>
      </c>
      <c r="B65" s="45"/>
      <c r="C65" s="45"/>
      <c r="D65" s="63"/>
      <c r="E65" s="48">
        <v>190.92</v>
      </c>
      <c r="F65" s="56">
        <f t="shared" si="2"/>
        <v>0</v>
      </c>
      <c r="G65" s="56"/>
      <c r="H65" s="3">
        <v>52833</v>
      </c>
      <c r="I65" s="2">
        <f t="shared" si="0"/>
        <v>1320.825</v>
      </c>
      <c r="J65" s="17">
        <f t="shared" si="9"/>
        <v>1320.825</v>
      </c>
      <c r="K65" s="17"/>
      <c r="L65" s="33"/>
      <c r="M65" s="33"/>
      <c r="N65" s="33"/>
      <c r="O65" s="33"/>
      <c r="P65" s="33"/>
      <c r="Q65" s="33"/>
      <c r="R65" s="33"/>
      <c r="S65" s="33"/>
      <c r="T65" s="33"/>
      <c r="U65" s="33"/>
      <c r="V65" s="33"/>
      <c r="W65" s="33"/>
      <c r="X65" s="33"/>
      <c r="Y65" s="33"/>
      <c r="Z65" s="33"/>
      <c r="AA65" s="33"/>
      <c r="AB65" s="33"/>
      <c r="AC65" s="33"/>
      <c r="AD65" s="33"/>
      <c r="AE65" s="33"/>
      <c r="AF65" s="33"/>
      <c r="AG65" s="33"/>
      <c r="AH65" s="33"/>
      <c r="AI65" s="33"/>
      <c r="AJ65" s="33"/>
      <c r="AK65" s="33"/>
      <c r="AL65" s="33"/>
    </row>
    <row r="66" spans="1:38" x14ac:dyDescent="0.3">
      <c r="A66" s="57" t="s">
        <v>45</v>
      </c>
      <c r="B66" s="45"/>
      <c r="C66" s="45"/>
      <c r="D66" s="63"/>
      <c r="E66" s="48">
        <v>9.8699999999999992</v>
      </c>
      <c r="F66" s="56">
        <f t="shared" si="2"/>
        <v>0</v>
      </c>
      <c r="G66" s="56"/>
      <c r="H66" s="3">
        <v>2760</v>
      </c>
      <c r="I66" s="2">
        <f t="shared" si="0"/>
        <v>69</v>
      </c>
      <c r="J66" s="17">
        <f t="shared" si="9"/>
        <v>69</v>
      </c>
      <c r="K66" s="17"/>
      <c r="L66" s="32"/>
      <c r="M66" s="32"/>
      <c r="N66" s="32"/>
      <c r="O66" s="32"/>
      <c r="P66" s="32"/>
      <c r="Q66" s="32"/>
      <c r="R66" s="32"/>
      <c r="S66" s="32"/>
      <c r="T66" s="32"/>
      <c r="U66" s="32"/>
      <c r="V66" s="32"/>
      <c r="W66" s="32"/>
      <c r="X66" s="32"/>
      <c r="Y66" s="32"/>
      <c r="Z66" s="32"/>
      <c r="AA66" s="32"/>
      <c r="AB66" s="32"/>
      <c r="AC66" s="32"/>
      <c r="AD66" s="32"/>
      <c r="AE66" s="32"/>
      <c r="AF66" s="32"/>
      <c r="AG66" s="32"/>
      <c r="AH66" s="32"/>
      <c r="AI66" s="32"/>
      <c r="AJ66" s="32"/>
      <c r="AK66" s="32"/>
      <c r="AL66" s="32"/>
    </row>
    <row r="67" spans="1:38" x14ac:dyDescent="0.3">
      <c r="A67" s="57" t="s">
        <v>46</v>
      </c>
      <c r="B67" s="89" t="s">
        <v>89</v>
      </c>
      <c r="C67" s="89" t="s">
        <v>90</v>
      </c>
      <c r="D67" s="63"/>
      <c r="E67" s="48">
        <v>241.67</v>
      </c>
      <c r="F67" s="56">
        <f t="shared" si="2"/>
        <v>0</v>
      </c>
      <c r="G67" s="65">
        <v>0</v>
      </c>
      <c r="H67" s="3">
        <v>65675</v>
      </c>
      <c r="I67" s="2">
        <f t="shared" si="0"/>
        <v>1641.875</v>
      </c>
      <c r="J67" s="17">
        <f t="shared" si="9"/>
        <v>1641.875</v>
      </c>
      <c r="K67" s="17"/>
      <c r="L67" s="32"/>
      <c r="M67" s="32"/>
      <c r="N67" s="32"/>
      <c r="O67" s="32"/>
      <c r="P67" s="32"/>
      <c r="Q67" s="32"/>
      <c r="R67" s="32"/>
      <c r="S67" s="32"/>
      <c r="T67" s="32"/>
      <c r="U67" s="32"/>
      <c r="V67" s="32"/>
      <c r="W67" s="32"/>
      <c r="X67" s="32"/>
      <c r="Y67" s="32"/>
      <c r="Z67" s="32"/>
      <c r="AA67" s="32"/>
      <c r="AB67" s="32"/>
      <c r="AC67" s="32"/>
      <c r="AD67" s="32"/>
      <c r="AE67" s="32"/>
      <c r="AF67" s="32"/>
      <c r="AG67" s="32"/>
      <c r="AH67" s="32"/>
      <c r="AI67" s="32"/>
      <c r="AJ67" s="32"/>
      <c r="AK67" s="32"/>
      <c r="AL67" s="32"/>
    </row>
    <row r="68" spans="1:38" x14ac:dyDescent="0.3">
      <c r="A68" s="57" t="s">
        <v>78</v>
      </c>
      <c r="B68" s="89" t="s">
        <v>89</v>
      </c>
      <c r="C68" s="89" t="s">
        <v>90</v>
      </c>
      <c r="D68" s="63"/>
      <c r="E68" s="48">
        <v>109.17</v>
      </c>
      <c r="F68" s="56">
        <f t="shared" si="2"/>
        <v>0</v>
      </c>
      <c r="G68" s="65">
        <v>0</v>
      </c>
      <c r="H68" s="3">
        <v>32696</v>
      </c>
      <c r="I68" s="2">
        <f t="shared" si="0"/>
        <v>817.40000000000009</v>
      </c>
      <c r="J68" s="17">
        <f t="shared" si="9"/>
        <v>817.40000000000009</v>
      </c>
      <c r="K68" s="17"/>
      <c r="L68" s="32"/>
      <c r="M68" s="32"/>
      <c r="N68" s="32"/>
      <c r="O68" s="32"/>
      <c r="P68" s="32"/>
      <c r="Q68" s="32"/>
      <c r="R68" s="32"/>
      <c r="S68" s="32"/>
      <c r="T68" s="32"/>
      <c r="U68" s="32"/>
      <c r="V68" s="32"/>
      <c r="W68" s="32"/>
      <c r="X68" s="32"/>
      <c r="Y68" s="32"/>
      <c r="Z68" s="32"/>
      <c r="AA68" s="32"/>
      <c r="AB68" s="32"/>
      <c r="AC68" s="32"/>
      <c r="AD68" s="32"/>
      <c r="AE68" s="32"/>
      <c r="AF68" s="32"/>
      <c r="AG68" s="32"/>
      <c r="AH68" s="32"/>
      <c r="AI68" s="32"/>
      <c r="AJ68" s="32"/>
      <c r="AK68" s="32"/>
      <c r="AL68" s="32"/>
    </row>
    <row r="69" spans="1:38" x14ac:dyDescent="0.3">
      <c r="A69" s="57" t="s">
        <v>47</v>
      </c>
      <c r="B69" s="45"/>
      <c r="C69" s="46"/>
      <c r="D69" s="63"/>
      <c r="E69" s="48">
        <v>2909.63</v>
      </c>
      <c r="F69" s="65">
        <f t="shared" si="2"/>
        <v>0</v>
      </c>
      <c r="G69" s="56"/>
      <c r="H69" s="3">
        <v>820467</v>
      </c>
      <c r="I69" s="2">
        <f t="shared" si="0"/>
        <v>20511.675000000003</v>
      </c>
      <c r="J69" s="17">
        <f t="shared" ref="J69:J71" si="10">SUM(I69:I69)</f>
        <v>20511.675000000003</v>
      </c>
      <c r="K69" s="17"/>
      <c r="L69" s="32"/>
      <c r="M69" s="32"/>
      <c r="N69" s="32"/>
      <c r="O69" s="32"/>
      <c r="P69" s="32"/>
      <c r="Q69" s="32"/>
      <c r="R69" s="32"/>
      <c r="S69" s="32"/>
      <c r="T69" s="32"/>
      <c r="U69" s="32"/>
      <c r="V69" s="32"/>
      <c r="W69" s="32"/>
      <c r="X69" s="32"/>
      <c r="Y69" s="32"/>
      <c r="Z69" s="32"/>
      <c r="AA69" s="32"/>
      <c r="AB69" s="32"/>
      <c r="AC69" s="32"/>
      <c r="AD69" s="32"/>
      <c r="AE69" s="32"/>
      <c r="AF69" s="32"/>
      <c r="AG69" s="32"/>
      <c r="AH69" s="32"/>
      <c r="AI69" s="32"/>
      <c r="AJ69" s="32"/>
      <c r="AK69" s="32"/>
      <c r="AL69" s="32"/>
    </row>
    <row r="70" spans="1:38" s="50" customFormat="1" x14ac:dyDescent="0.3">
      <c r="A70" s="57" t="s">
        <v>48</v>
      </c>
      <c r="B70" s="45"/>
      <c r="C70" s="45"/>
      <c r="D70" s="63"/>
      <c r="E70" s="48">
        <v>574.17999999999995</v>
      </c>
      <c r="F70" s="56">
        <f t="shared" si="2"/>
        <v>0</v>
      </c>
      <c r="G70" s="56"/>
      <c r="H70" s="3">
        <v>153864</v>
      </c>
      <c r="I70" s="2">
        <f t="shared" si="0"/>
        <v>3846.6000000000004</v>
      </c>
      <c r="J70" s="17">
        <f t="shared" si="10"/>
        <v>3846.6000000000004</v>
      </c>
      <c r="K70" s="17"/>
      <c r="L70" s="33"/>
      <c r="M70" s="33"/>
      <c r="N70" s="33"/>
      <c r="O70" s="33"/>
      <c r="P70" s="33"/>
      <c r="Q70" s="33"/>
      <c r="R70" s="33"/>
      <c r="S70" s="33"/>
      <c r="T70" s="33"/>
      <c r="U70" s="33"/>
      <c r="V70" s="33"/>
      <c r="W70" s="33"/>
      <c r="X70" s="33"/>
      <c r="Y70" s="33"/>
      <c r="Z70" s="33"/>
      <c r="AA70" s="33"/>
      <c r="AB70" s="33"/>
      <c r="AC70" s="33"/>
      <c r="AD70" s="33"/>
      <c r="AE70" s="33"/>
      <c r="AF70" s="33"/>
      <c r="AG70" s="33"/>
      <c r="AH70" s="33"/>
      <c r="AI70" s="33"/>
      <c r="AJ70" s="33"/>
      <c r="AK70" s="33"/>
      <c r="AL70" s="33"/>
    </row>
    <row r="71" spans="1:38" s="50" customFormat="1" ht="15" thickBot="1" x14ac:dyDescent="0.35">
      <c r="A71" s="57" t="s">
        <v>49</v>
      </c>
      <c r="B71" s="45"/>
      <c r="C71" s="45"/>
      <c r="D71" s="63"/>
      <c r="E71" s="48">
        <v>240.64</v>
      </c>
      <c r="F71" s="56">
        <f>D71/E71</f>
        <v>0</v>
      </c>
      <c r="G71" s="88"/>
      <c r="H71" s="1">
        <v>70116</v>
      </c>
      <c r="I71" s="2">
        <f t="shared" si="0"/>
        <v>1752.9</v>
      </c>
      <c r="J71" s="17">
        <f t="shared" si="10"/>
        <v>1752.9</v>
      </c>
      <c r="K71" s="17"/>
      <c r="L71" s="33"/>
      <c r="M71" s="33"/>
      <c r="N71" s="33"/>
      <c r="O71" s="33"/>
      <c r="P71" s="33"/>
      <c r="Q71" s="33"/>
      <c r="R71" s="33"/>
      <c r="S71" s="33"/>
      <c r="T71" s="33"/>
      <c r="U71" s="33"/>
      <c r="V71" s="33"/>
      <c r="W71" s="33"/>
      <c r="X71" s="33"/>
      <c r="Y71" s="33"/>
      <c r="Z71" s="33"/>
      <c r="AA71" s="33"/>
      <c r="AB71" s="33"/>
      <c r="AC71" s="33"/>
      <c r="AD71" s="33"/>
      <c r="AE71" s="33"/>
      <c r="AF71" s="33"/>
      <c r="AG71" s="33"/>
      <c r="AH71" s="33"/>
      <c r="AI71" s="33"/>
      <c r="AJ71" s="33"/>
      <c r="AK71" s="33"/>
      <c r="AL71" s="33"/>
    </row>
    <row r="72" spans="1:38" s="71" customFormat="1" ht="15" thickBot="1" x14ac:dyDescent="0.35">
      <c r="A72" s="66" t="s">
        <v>50</v>
      </c>
      <c r="B72" s="67">
        <f>COUNTA(B10:B71)</f>
        <v>27</v>
      </c>
      <c r="C72" s="67">
        <f>COUNTA(C10:C71)</f>
        <v>28</v>
      </c>
      <c r="D72" s="68">
        <f>SUM(D10:D71)</f>
        <v>11100</v>
      </c>
      <c r="E72" s="69">
        <f>SUM(E10:E71)</f>
        <v>22610.449999999993</v>
      </c>
      <c r="F72" s="69"/>
      <c r="G72" s="93">
        <f>AVERAGE(G10:G58)</f>
        <v>0.93193548387096781</v>
      </c>
      <c r="H72" s="4">
        <f>SUM(H10:H71)</f>
        <v>14170984</v>
      </c>
      <c r="I72" s="4">
        <f>SUM(I10:I71)</f>
        <v>354274.60000000003</v>
      </c>
      <c r="J72" s="18">
        <f>SUM(J10:J71)</f>
        <v>65692.474999999991</v>
      </c>
      <c r="K72" s="19">
        <f>SUM(K10:K71)</f>
        <v>288583.77500000002</v>
      </c>
      <c r="L72" s="70"/>
      <c r="M72" s="70"/>
      <c r="N72" s="70"/>
      <c r="O72" s="70"/>
      <c r="P72" s="70"/>
      <c r="Q72" s="70"/>
      <c r="R72" s="70"/>
      <c r="S72" s="70"/>
      <c r="T72" s="70"/>
      <c r="U72" s="70"/>
      <c r="V72" s="70"/>
      <c r="W72" s="70"/>
      <c r="X72" s="70"/>
      <c r="Y72" s="70"/>
      <c r="Z72" s="70"/>
      <c r="AA72" s="70"/>
      <c r="AB72" s="70"/>
      <c r="AC72" s="70"/>
      <c r="AD72" s="70"/>
      <c r="AE72" s="70"/>
      <c r="AF72" s="70"/>
      <c r="AG72" s="70"/>
      <c r="AH72" s="70"/>
      <c r="AI72" s="70"/>
      <c r="AJ72" s="70"/>
      <c r="AK72" s="70"/>
      <c r="AL72" s="70"/>
    </row>
    <row r="73" spans="1:38" s="75" customFormat="1" hidden="1" x14ac:dyDescent="0.3">
      <c r="A73" s="72" t="s">
        <v>71</v>
      </c>
      <c r="B73" s="33"/>
      <c r="C73" s="33"/>
      <c r="D73" s="73"/>
      <c r="E73" s="73"/>
      <c r="F73" s="73"/>
      <c r="G73" s="73"/>
      <c r="H73" s="73"/>
      <c r="I73" s="73"/>
      <c r="J73" s="33"/>
      <c r="K73" s="34"/>
      <c r="L73" s="74"/>
      <c r="M73" s="74"/>
      <c r="N73" s="74"/>
      <c r="O73" s="74"/>
      <c r="P73" s="74"/>
      <c r="Q73" s="74"/>
      <c r="R73" s="74"/>
      <c r="S73" s="74"/>
      <c r="T73" s="74"/>
      <c r="U73" s="74"/>
      <c r="V73" s="74"/>
      <c r="W73" s="74"/>
      <c r="X73" s="74"/>
      <c r="Y73" s="74"/>
      <c r="Z73" s="74"/>
      <c r="AA73" s="74"/>
      <c r="AB73" s="74"/>
      <c r="AC73" s="74"/>
      <c r="AD73" s="74"/>
      <c r="AE73" s="74"/>
      <c r="AF73" s="74"/>
      <c r="AG73" s="74"/>
      <c r="AH73" s="74"/>
      <c r="AI73" s="74"/>
      <c r="AJ73" s="74"/>
      <c r="AK73" s="74"/>
      <c r="AL73" s="74"/>
    </row>
    <row r="74" spans="1:38" s="74" customFormat="1" hidden="1" x14ac:dyDescent="0.3">
      <c r="A74" s="72" t="s">
        <v>51</v>
      </c>
      <c r="B74" s="33"/>
      <c r="C74" s="33"/>
      <c r="D74" s="73"/>
      <c r="E74" s="73"/>
      <c r="F74" s="73"/>
      <c r="G74" s="73"/>
      <c r="H74" s="76"/>
      <c r="I74" s="73"/>
      <c r="J74" s="77"/>
      <c r="K74" s="78"/>
    </row>
    <row r="75" spans="1:38" s="74" customFormat="1" hidden="1" x14ac:dyDescent="0.3">
      <c r="A75" s="72" t="s">
        <v>84</v>
      </c>
      <c r="B75" s="33"/>
      <c r="C75" s="33"/>
      <c r="D75" s="73"/>
      <c r="E75" s="73"/>
      <c r="F75" s="73"/>
      <c r="G75" s="73"/>
      <c r="H75" s="76"/>
      <c r="I75" s="73"/>
      <c r="J75" s="77"/>
      <c r="K75" s="78"/>
    </row>
    <row r="76" spans="1:38" s="74" customFormat="1" hidden="1" x14ac:dyDescent="0.3">
      <c r="A76" s="79" t="s">
        <v>52</v>
      </c>
      <c r="B76" s="33"/>
      <c r="C76" s="33"/>
      <c r="D76" s="73"/>
      <c r="E76" s="80"/>
      <c r="F76" s="73"/>
      <c r="G76" s="73"/>
      <c r="H76" s="76"/>
      <c r="I76" s="73"/>
      <c r="J76" s="33"/>
      <c r="K76" s="34"/>
    </row>
    <row r="77" spans="1:38" ht="15" hidden="1" thickBot="1" x14ac:dyDescent="0.35">
      <c r="A77" s="81" t="s">
        <v>88</v>
      </c>
      <c r="B77" s="82"/>
      <c r="C77" s="82"/>
      <c r="D77" s="83"/>
      <c r="E77" s="84"/>
      <c r="F77" s="83"/>
      <c r="G77" s="83"/>
      <c r="H77" s="83"/>
      <c r="I77" s="83"/>
      <c r="J77" s="85"/>
      <c r="K77" s="86"/>
      <c r="L77" s="32"/>
      <c r="M77" s="32"/>
      <c r="N77" s="32"/>
      <c r="O77" s="32"/>
      <c r="P77" s="32"/>
      <c r="Q77" s="32"/>
      <c r="R77" s="32"/>
      <c r="S77" s="32"/>
      <c r="T77" s="32"/>
      <c r="U77" s="32"/>
      <c r="V77" s="32"/>
      <c r="W77" s="32"/>
      <c r="X77" s="32"/>
      <c r="Y77" s="32"/>
      <c r="Z77" s="32"/>
      <c r="AA77" s="32"/>
      <c r="AB77" s="32"/>
      <c r="AC77" s="32"/>
      <c r="AD77" s="32"/>
      <c r="AE77" s="32"/>
      <c r="AF77" s="32"/>
      <c r="AG77" s="32"/>
      <c r="AH77" s="32"/>
      <c r="AI77" s="32"/>
      <c r="AJ77" s="32"/>
      <c r="AK77" s="32"/>
      <c r="AL77" s="32"/>
    </row>
    <row r="78" spans="1:38" hidden="1" x14ac:dyDescent="0.3">
      <c r="K78" s="33"/>
      <c r="L78" s="32"/>
      <c r="M78" s="32"/>
      <c r="N78" s="32"/>
      <c r="O78" s="32"/>
      <c r="P78" s="32"/>
      <c r="Q78" s="32"/>
      <c r="R78" s="32"/>
      <c r="S78" s="32"/>
      <c r="T78" s="32"/>
      <c r="U78" s="32"/>
      <c r="V78" s="32"/>
      <c r="W78" s="32"/>
      <c r="X78" s="32"/>
      <c r="Y78" s="32"/>
      <c r="Z78" s="32"/>
      <c r="AA78" s="32"/>
      <c r="AB78" s="32"/>
      <c r="AC78" s="32"/>
      <c r="AD78" s="32"/>
      <c r="AE78" s="32"/>
      <c r="AF78" s="32"/>
      <c r="AG78" s="32"/>
      <c r="AH78" s="32"/>
      <c r="AI78" s="32"/>
      <c r="AJ78" s="32"/>
      <c r="AK78" s="32"/>
      <c r="AL78" s="32"/>
    </row>
    <row r="79" spans="1:38" hidden="1" x14ac:dyDescent="0.3">
      <c r="J79" s="77"/>
      <c r="K79" s="62">
        <f>SUM(J72:K72)</f>
        <v>354276.25</v>
      </c>
      <c r="L79" s="32"/>
      <c r="M79" s="32"/>
      <c r="N79" s="32"/>
      <c r="O79" s="32"/>
      <c r="P79" s="32"/>
      <c r="Q79" s="32"/>
      <c r="R79" s="32"/>
      <c r="S79" s="32"/>
      <c r="T79" s="32"/>
      <c r="U79" s="32"/>
      <c r="V79" s="32"/>
      <c r="W79" s="32"/>
      <c r="X79" s="32"/>
      <c r="Y79" s="32"/>
      <c r="Z79" s="32"/>
      <c r="AA79" s="32"/>
      <c r="AB79" s="32"/>
      <c r="AC79" s="32"/>
      <c r="AD79" s="32"/>
      <c r="AE79" s="32"/>
      <c r="AF79" s="32"/>
      <c r="AG79" s="32"/>
      <c r="AH79" s="32"/>
      <c r="AI79" s="32"/>
      <c r="AJ79" s="32"/>
      <c r="AK79" s="32"/>
      <c r="AL79" s="32"/>
    </row>
    <row r="80" spans="1:38" hidden="1" x14ac:dyDescent="0.3">
      <c r="K80" s="62">
        <f>SUM(J10:K71)</f>
        <v>354276.25000000006</v>
      </c>
      <c r="L80" s="32"/>
      <c r="M80" s="32"/>
      <c r="N80" s="32"/>
      <c r="O80" s="32"/>
      <c r="P80" s="32"/>
      <c r="Q80" s="32"/>
      <c r="R80" s="32"/>
      <c r="S80" s="32"/>
      <c r="T80" s="32"/>
      <c r="U80" s="32"/>
      <c r="V80" s="32"/>
      <c r="W80" s="32"/>
      <c r="X80" s="32"/>
      <c r="Y80" s="32"/>
      <c r="Z80" s="32"/>
      <c r="AA80" s="32"/>
      <c r="AB80" s="32"/>
      <c r="AC80" s="32"/>
      <c r="AD80" s="32"/>
      <c r="AE80" s="32"/>
      <c r="AF80" s="32"/>
      <c r="AG80" s="32"/>
      <c r="AH80" s="32"/>
      <c r="AI80" s="32"/>
      <c r="AJ80" s="32"/>
      <c r="AK80" s="32"/>
      <c r="AL80" s="32"/>
    </row>
    <row r="81" spans="11:38" x14ac:dyDescent="0.3">
      <c r="K81" s="33"/>
      <c r="L81" s="32"/>
      <c r="M81" s="32"/>
      <c r="N81" s="32"/>
      <c r="O81" s="32"/>
      <c r="P81" s="32"/>
      <c r="Q81" s="32"/>
      <c r="R81" s="32"/>
      <c r="S81" s="32"/>
      <c r="T81" s="32"/>
      <c r="U81" s="32"/>
      <c r="V81" s="32"/>
      <c r="W81" s="32"/>
      <c r="X81" s="32"/>
      <c r="Y81" s="32"/>
      <c r="Z81" s="32"/>
      <c r="AA81" s="32"/>
      <c r="AB81" s="32"/>
      <c r="AC81" s="32"/>
      <c r="AD81" s="32"/>
      <c r="AE81" s="32"/>
      <c r="AF81" s="32"/>
      <c r="AG81" s="32"/>
      <c r="AH81" s="32"/>
      <c r="AI81" s="32"/>
      <c r="AJ81" s="32"/>
      <c r="AK81" s="32"/>
      <c r="AL81" s="32"/>
    </row>
    <row r="82" spans="11:38" x14ac:dyDescent="0.3">
      <c r="K82" s="77"/>
      <c r="L82" s="32"/>
      <c r="M82" s="32"/>
      <c r="N82" s="32"/>
      <c r="O82" s="32"/>
      <c r="P82" s="32"/>
      <c r="Q82" s="32"/>
      <c r="R82" s="32"/>
      <c r="S82" s="32"/>
      <c r="T82" s="32"/>
      <c r="U82" s="32"/>
      <c r="V82" s="32"/>
      <c r="W82" s="32"/>
      <c r="X82" s="32"/>
      <c r="Y82" s="32"/>
      <c r="Z82" s="32"/>
      <c r="AA82" s="32"/>
      <c r="AB82" s="32"/>
      <c r="AC82" s="32"/>
      <c r="AD82" s="32"/>
      <c r="AE82" s="32"/>
      <c r="AF82" s="32"/>
      <c r="AG82" s="32"/>
      <c r="AH82" s="32"/>
      <c r="AI82" s="32"/>
      <c r="AJ82" s="32"/>
      <c r="AK82" s="32"/>
      <c r="AL82" s="32"/>
    </row>
    <row r="83" spans="11:38" x14ac:dyDescent="0.3">
      <c r="K83" s="62"/>
      <c r="L83" s="32"/>
      <c r="M83" s="32"/>
      <c r="N83" s="32"/>
      <c r="O83" s="32"/>
      <c r="P83" s="32"/>
      <c r="Q83" s="32"/>
      <c r="R83" s="32"/>
      <c r="S83" s="32"/>
      <c r="T83" s="32"/>
      <c r="U83" s="32"/>
      <c r="V83" s="32"/>
      <c r="W83" s="32"/>
      <c r="X83" s="32"/>
      <c r="Y83" s="32"/>
      <c r="Z83" s="32"/>
      <c r="AA83" s="32"/>
      <c r="AB83" s="32"/>
      <c r="AC83" s="32"/>
      <c r="AD83" s="32"/>
      <c r="AE83" s="32"/>
      <c r="AF83" s="32"/>
      <c r="AG83" s="32"/>
      <c r="AH83" s="32"/>
      <c r="AI83" s="32"/>
      <c r="AJ83" s="32"/>
      <c r="AK83" s="32"/>
      <c r="AL83" s="32"/>
    </row>
    <row r="84" spans="11:38" x14ac:dyDescent="0.3">
      <c r="K84" s="33"/>
      <c r="L84" s="32"/>
      <c r="M84" s="32"/>
      <c r="N84" s="32"/>
      <c r="O84" s="32"/>
      <c r="P84" s="32"/>
      <c r="Q84" s="32"/>
      <c r="R84" s="32"/>
      <c r="S84" s="32"/>
      <c r="T84" s="32"/>
      <c r="U84" s="32"/>
      <c r="V84" s="32"/>
      <c r="W84" s="32"/>
      <c r="X84" s="32"/>
      <c r="Y84" s="32"/>
      <c r="Z84" s="32"/>
      <c r="AA84" s="32"/>
      <c r="AB84" s="32"/>
      <c r="AC84" s="32"/>
      <c r="AD84" s="32"/>
      <c r="AE84" s="32"/>
      <c r="AF84" s="32"/>
      <c r="AG84" s="32"/>
      <c r="AH84" s="32"/>
      <c r="AI84" s="32"/>
      <c r="AJ84" s="32"/>
      <c r="AK84" s="32"/>
      <c r="AL84" s="32"/>
    </row>
    <row r="85" spans="11:38" x14ac:dyDescent="0.3">
      <c r="K85" s="33"/>
      <c r="L85" s="32"/>
      <c r="M85" s="32"/>
      <c r="N85" s="32"/>
      <c r="O85" s="32"/>
      <c r="P85" s="32"/>
      <c r="Q85" s="32"/>
      <c r="R85" s="32"/>
      <c r="S85" s="32"/>
      <c r="T85" s="32"/>
      <c r="U85" s="32"/>
      <c r="V85" s="32"/>
      <c r="W85" s="32"/>
      <c r="X85" s="32"/>
      <c r="Y85" s="32"/>
      <c r="Z85" s="32"/>
      <c r="AA85" s="32"/>
      <c r="AB85" s="32"/>
      <c r="AC85" s="32"/>
      <c r="AD85" s="32"/>
      <c r="AE85" s="32"/>
      <c r="AF85" s="32"/>
      <c r="AG85" s="32"/>
      <c r="AH85" s="32"/>
      <c r="AI85" s="32"/>
      <c r="AJ85" s="32"/>
      <c r="AK85" s="32"/>
      <c r="AL85" s="32"/>
    </row>
    <row r="86" spans="11:38" x14ac:dyDescent="0.3">
      <c r="K86" s="33"/>
      <c r="L86" s="32"/>
      <c r="M86" s="32"/>
      <c r="N86" s="32"/>
      <c r="O86" s="32"/>
      <c r="P86" s="32"/>
      <c r="Q86" s="32"/>
      <c r="R86" s="32"/>
      <c r="S86" s="32"/>
      <c r="T86" s="32"/>
      <c r="U86" s="32"/>
      <c r="V86" s="32"/>
      <c r="W86" s="32"/>
      <c r="X86" s="32"/>
      <c r="Y86" s="32"/>
      <c r="Z86" s="32"/>
      <c r="AA86" s="32"/>
      <c r="AB86" s="32"/>
      <c r="AC86" s="32"/>
      <c r="AD86" s="32"/>
      <c r="AE86" s="32"/>
      <c r="AF86" s="32"/>
      <c r="AG86" s="32"/>
      <c r="AH86" s="32"/>
      <c r="AI86" s="32"/>
      <c r="AJ86" s="32"/>
      <c r="AK86" s="32"/>
      <c r="AL86" s="32"/>
    </row>
    <row r="87" spans="11:38" x14ac:dyDescent="0.3">
      <c r="K87" s="33"/>
      <c r="L87" s="32"/>
      <c r="M87" s="32"/>
      <c r="N87" s="32"/>
      <c r="O87" s="32"/>
      <c r="P87" s="32"/>
      <c r="Q87" s="32"/>
      <c r="R87" s="32"/>
      <c r="S87" s="32"/>
      <c r="T87" s="32"/>
      <c r="U87" s="32"/>
      <c r="V87" s="32"/>
      <c r="W87" s="32"/>
      <c r="X87" s="32"/>
      <c r="Y87" s="32"/>
      <c r="Z87" s="32"/>
      <c r="AA87" s="32"/>
      <c r="AB87" s="32"/>
      <c r="AC87" s="32"/>
      <c r="AD87" s="32"/>
      <c r="AE87" s="32"/>
      <c r="AF87" s="32"/>
      <c r="AG87" s="32"/>
      <c r="AH87" s="32"/>
      <c r="AI87" s="32"/>
      <c r="AJ87" s="32"/>
      <c r="AK87" s="32"/>
      <c r="AL87" s="32"/>
    </row>
    <row r="88" spans="11:38" x14ac:dyDescent="0.3">
      <c r="K88" s="33"/>
      <c r="L88" s="32"/>
      <c r="M88" s="32"/>
      <c r="N88" s="32"/>
      <c r="O88" s="32"/>
      <c r="P88" s="32"/>
      <c r="Q88" s="32"/>
      <c r="R88" s="32"/>
      <c r="S88" s="32"/>
      <c r="T88" s="32"/>
      <c r="U88" s="32"/>
      <c r="V88" s="32"/>
      <c r="W88" s="32"/>
      <c r="X88" s="32"/>
      <c r="Y88" s="32"/>
      <c r="Z88" s="32"/>
      <c r="AA88" s="32"/>
      <c r="AB88" s="32"/>
      <c r="AC88" s="32"/>
      <c r="AD88" s="32"/>
      <c r="AE88" s="32"/>
      <c r="AF88" s="32"/>
      <c r="AG88" s="32"/>
      <c r="AH88" s="32"/>
      <c r="AI88" s="32"/>
      <c r="AJ88" s="32"/>
      <c r="AK88" s="32"/>
      <c r="AL88" s="32"/>
    </row>
    <row r="89" spans="11:38" x14ac:dyDescent="0.3">
      <c r="K89" s="33"/>
      <c r="L89" s="32"/>
      <c r="M89" s="32"/>
      <c r="N89" s="32"/>
      <c r="O89" s="32"/>
      <c r="P89" s="32"/>
      <c r="Q89" s="32"/>
      <c r="R89" s="32"/>
      <c r="S89" s="32"/>
      <c r="T89" s="32"/>
      <c r="U89" s="32"/>
      <c r="V89" s="32"/>
      <c r="W89" s="32"/>
      <c r="X89" s="32"/>
      <c r="Y89" s="32"/>
      <c r="Z89" s="32"/>
      <c r="AA89" s="32"/>
      <c r="AB89" s="32"/>
      <c r="AC89" s="32"/>
      <c r="AD89" s="32"/>
      <c r="AE89" s="32"/>
      <c r="AF89" s="32"/>
      <c r="AG89" s="32"/>
      <c r="AH89" s="32"/>
      <c r="AI89" s="32"/>
      <c r="AJ89" s="32"/>
      <c r="AK89" s="32"/>
      <c r="AL89" s="32"/>
    </row>
    <row r="90" spans="11:38" x14ac:dyDescent="0.3">
      <c r="K90" s="33"/>
      <c r="L90" s="32"/>
      <c r="M90" s="32"/>
      <c r="N90" s="32"/>
      <c r="O90" s="32"/>
      <c r="P90" s="32"/>
      <c r="Q90" s="32"/>
      <c r="R90" s="32"/>
      <c r="S90" s="32"/>
      <c r="T90" s="32"/>
      <c r="U90" s="32"/>
      <c r="V90" s="32"/>
      <c r="W90" s="32"/>
      <c r="X90" s="32"/>
      <c r="Y90" s="32"/>
      <c r="Z90" s="32"/>
      <c r="AA90" s="32"/>
      <c r="AB90" s="32"/>
      <c r="AC90" s="32"/>
      <c r="AD90" s="32"/>
      <c r="AE90" s="32"/>
      <c r="AF90" s="32"/>
      <c r="AG90" s="32"/>
      <c r="AH90" s="32"/>
      <c r="AI90" s="32"/>
      <c r="AJ90" s="32"/>
      <c r="AK90" s="32"/>
      <c r="AL90" s="32"/>
    </row>
    <row r="91" spans="11:38" x14ac:dyDescent="0.3">
      <c r="K91" s="33"/>
      <c r="L91" s="32"/>
      <c r="M91" s="32"/>
      <c r="N91" s="32"/>
      <c r="O91" s="32"/>
      <c r="P91" s="32"/>
      <c r="Q91" s="32"/>
      <c r="R91" s="32"/>
      <c r="S91" s="32"/>
      <c r="T91" s="32"/>
      <c r="U91" s="32"/>
      <c r="V91" s="32"/>
      <c r="W91" s="32"/>
      <c r="X91" s="32"/>
      <c r="Y91" s="32"/>
      <c r="Z91" s="32"/>
      <c r="AA91" s="32"/>
      <c r="AB91" s="32"/>
      <c r="AC91" s="32"/>
      <c r="AD91" s="32"/>
      <c r="AE91" s="32"/>
      <c r="AF91" s="32"/>
      <c r="AG91" s="32"/>
      <c r="AH91" s="32"/>
      <c r="AI91" s="32"/>
      <c r="AJ91" s="32"/>
      <c r="AK91" s="32"/>
      <c r="AL91" s="32"/>
    </row>
    <row r="92" spans="11:38" x14ac:dyDescent="0.3">
      <c r="K92" s="33"/>
      <c r="L92" s="32"/>
      <c r="M92" s="32"/>
      <c r="N92" s="32"/>
      <c r="O92" s="32"/>
      <c r="P92" s="32"/>
      <c r="Q92" s="32"/>
      <c r="R92" s="32"/>
      <c r="S92" s="32"/>
      <c r="T92" s="32"/>
      <c r="U92" s="32"/>
      <c r="V92" s="32"/>
      <c r="W92" s="32"/>
      <c r="X92" s="32"/>
      <c r="Y92" s="32"/>
      <c r="Z92" s="32"/>
      <c r="AA92" s="32"/>
      <c r="AB92" s="32"/>
      <c r="AC92" s="32"/>
      <c r="AD92" s="32"/>
      <c r="AE92" s="32"/>
      <c r="AF92" s="32"/>
      <c r="AG92" s="32"/>
      <c r="AH92" s="32"/>
      <c r="AI92" s="32"/>
      <c r="AJ92" s="32"/>
      <c r="AK92" s="32"/>
      <c r="AL92" s="32"/>
    </row>
    <row r="93" spans="11:38" x14ac:dyDescent="0.3">
      <c r="K93" s="33"/>
      <c r="L93" s="32"/>
      <c r="M93" s="32"/>
      <c r="N93" s="32"/>
      <c r="O93" s="32"/>
      <c r="P93" s="32"/>
      <c r="Q93" s="32"/>
      <c r="R93" s="32"/>
      <c r="S93" s="32"/>
      <c r="T93" s="32"/>
      <c r="U93" s="32"/>
      <c r="V93" s="32"/>
      <c r="W93" s="32"/>
      <c r="X93" s="32"/>
      <c r="Y93" s="32"/>
      <c r="Z93" s="32"/>
      <c r="AA93" s="32"/>
      <c r="AB93" s="32"/>
      <c r="AC93" s="32"/>
      <c r="AD93" s="32"/>
      <c r="AE93" s="32"/>
      <c r="AF93" s="32"/>
      <c r="AG93" s="32"/>
      <c r="AH93" s="32"/>
      <c r="AI93" s="32"/>
      <c r="AJ93" s="32"/>
      <c r="AK93" s="32"/>
      <c r="AL93" s="32"/>
    </row>
    <row r="94" spans="11:38" x14ac:dyDescent="0.3">
      <c r="K94" s="33"/>
      <c r="L94" s="32"/>
      <c r="M94" s="32"/>
      <c r="N94" s="32"/>
      <c r="O94" s="32"/>
      <c r="P94" s="32"/>
      <c r="Q94" s="32"/>
      <c r="R94" s="32"/>
      <c r="S94" s="32"/>
      <c r="T94" s="32"/>
      <c r="U94" s="32"/>
      <c r="V94" s="32"/>
      <c r="W94" s="32"/>
      <c r="X94" s="32"/>
      <c r="Y94" s="32"/>
      <c r="Z94" s="32"/>
      <c r="AA94" s="32"/>
      <c r="AB94" s="32"/>
      <c r="AC94" s="32"/>
      <c r="AD94" s="32"/>
      <c r="AE94" s="32"/>
      <c r="AF94" s="32"/>
      <c r="AG94" s="32"/>
      <c r="AH94" s="32"/>
      <c r="AI94" s="32"/>
      <c r="AJ94" s="32"/>
      <c r="AK94" s="32"/>
      <c r="AL94" s="32"/>
    </row>
    <row r="95" spans="11:38" x14ac:dyDescent="0.3">
      <c r="K95" s="33"/>
      <c r="L95" s="32"/>
      <c r="M95" s="32"/>
      <c r="N95" s="32"/>
      <c r="O95" s="32"/>
      <c r="P95" s="32"/>
      <c r="Q95" s="32"/>
      <c r="R95" s="32"/>
      <c r="S95" s="32"/>
      <c r="T95" s="32"/>
      <c r="U95" s="32"/>
      <c r="V95" s="32"/>
      <c r="W95" s="32"/>
      <c r="X95" s="32"/>
      <c r="Y95" s="32"/>
      <c r="Z95" s="32"/>
      <c r="AA95" s="32"/>
      <c r="AB95" s="32"/>
      <c r="AC95" s="32"/>
      <c r="AD95" s="32"/>
      <c r="AE95" s="32"/>
      <c r="AF95" s="32"/>
      <c r="AG95" s="32"/>
      <c r="AH95" s="32"/>
      <c r="AI95" s="32"/>
      <c r="AJ95" s="32"/>
      <c r="AK95" s="32"/>
      <c r="AL95" s="32"/>
    </row>
    <row r="96" spans="11:38" x14ac:dyDescent="0.3">
      <c r="K96" s="33"/>
      <c r="L96" s="32"/>
      <c r="M96" s="32"/>
      <c r="N96" s="32"/>
      <c r="O96" s="32"/>
      <c r="P96" s="32"/>
      <c r="Q96" s="32"/>
      <c r="R96" s="32"/>
      <c r="S96" s="32"/>
      <c r="T96" s="32"/>
      <c r="U96" s="32"/>
      <c r="V96" s="32"/>
      <c r="W96" s="32"/>
      <c r="X96" s="32"/>
      <c r="Y96" s="32"/>
      <c r="Z96" s="32"/>
      <c r="AA96" s="32"/>
      <c r="AB96" s="32"/>
      <c r="AC96" s="32"/>
      <c r="AD96" s="32"/>
      <c r="AE96" s="32"/>
      <c r="AF96" s="32"/>
      <c r="AG96" s="32"/>
      <c r="AH96" s="32"/>
      <c r="AI96" s="32"/>
      <c r="AJ96" s="32"/>
      <c r="AK96" s="32"/>
      <c r="AL96" s="32"/>
    </row>
  </sheetData>
  <mergeCells count="1">
    <mergeCell ref="A4:K4"/>
  </mergeCells>
  <printOptions horizontalCentered="1" verticalCentered="1" gridLines="1"/>
  <pageMargins left="0.5" right="0.5" top="0.5" bottom="0.75" header="0.25" footer="0.43"/>
  <pageSetup scale="77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GL Discount</vt:lpstr>
      <vt:lpstr>'GL Discount'!Print_Area</vt:lpstr>
    </vt:vector>
  </TitlesOfParts>
  <Company>State of Montana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Kristie K. Rhodes</dc:creator>
  <cp:lastModifiedBy>Rhodes, Kristie</cp:lastModifiedBy>
  <cp:lastPrinted>2021-07-06T17:39:12Z</cp:lastPrinted>
  <dcterms:created xsi:type="dcterms:W3CDTF">2009-06-30T23:10:18Z</dcterms:created>
  <dcterms:modified xsi:type="dcterms:W3CDTF">2021-07-06T17:40:32Z</dcterms:modified>
</cp:coreProperties>
</file>