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ate.mt.ads\doa\DOA_Share$\Rmtd\123\KKR123\PREMIUM\FY 2023\2023 Auto Premium Discount Program\"/>
    </mc:Choice>
  </mc:AlternateContent>
  <xr:revisionPtr revIDLastSave="0" documentId="13_ncr:1_{3D8328AC-096B-4752-B8F0-CE93845B1E5F}" xr6:coauthVersionLast="47" xr6:coauthVersionMax="47" xr10:uidLastSave="{00000000-0000-0000-0000-000000000000}"/>
  <bookViews>
    <workbookView xWindow="25080" yWindow="-2370" windowWidth="24240" windowHeight="17640" xr2:uid="{00000000-000D-0000-FFFF-FFFF00000000}"/>
  </bookViews>
  <sheets>
    <sheet name="Auto Discount" sheetId="1" r:id="rId1"/>
  </sheets>
  <definedNames>
    <definedName name="_xlnm.Print_Area" localSheetId="0">'Auto Discount'!$A$1:$K$77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70" i="1" l="1"/>
  <c r="N45" i="1"/>
  <c r="N35" i="1"/>
  <c r="N19" i="1"/>
  <c r="K43" i="1"/>
  <c r="K57" i="1" l="1"/>
  <c r="E31" i="1"/>
  <c r="G70" i="1" l="1"/>
  <c r="F70" i="1"/>
  <c r="E43" i="1"/>
  <c r="E57" i="1"/>
  <c r="H57" i="1"/>
  <c r="I57" i="1"/>
  <c r="H66" i="1"/>
  <c r="I66" i="1"/>
  <c r="H65" i="1"/>
  <c r="K65" i="1" s="1"/>
  <c r="I65" i="1"/>
  <c r="H17" i="1"/>
  <c r="I17" i="1"/>
  <c r="H16" i="1"/>
  <c r="K16" i="1" s="1"/>
  <c r="I16" i="1"/>
  <c r="H14" i="1"/>
  <c r="I14" i="1"/>
  <c r="H13" i="1"/>
  <c r="J13" i="1" s="1"/>
  <c r="I13" i="1"/>
  <c r="H60" i="1"/>
  <c r="I60" i="1"/>
  <c r="J60" i="1" s="1"/>
  <c r="H62" i="1"/>
  <c r="H63" i="1"/>
  <c r="H64" i="1"/>
  <c r="E61" i="1"/>
  <c r="E19" i="1"/>
  <c r="E67" i="1"/>
  <c r="E65" i="1"/>
  <c r="E56" i="1"/>
  <c r="E45" i="1"/>
  <c r="E35" i="1"/>
  <c r="E34" i="1"/>
  <c r="E33" i="1"/>
  <c r="E32" i="1"/>
  <c r="E30" i="1"/>
  <c r="E29" i="1"/>
  <c r="E28" i="1"/>
  <c r="E27" i="1"/>
  <c r="E16" i="1"/>
  <c r="E14" i="1"/>
  <c r="E13" i="1"/>
  <c r="E10" i="1"/>
  <c r="H31" i="1"/>
  <c r="C37" i="1"/>
  <c r="C36" i="1"/>
  <c r="H35" i="1"/>
  <c r="H29" i="1"/>
  <c r="I7" i="1"/>
  <c r="H7" i="1"/>
  <c r="G7" i="1"/>
  <c r="E7" i="1"/>
  <c r="D7" i="1"/>
  <c r="H15" i="1"/>
  <c r="I15" i="1"/>
  <c r="H18" i="1"/>
  <c r="I18" i="1"/>
  <c r="H19" i="1"/>
  <c r="I19" i="1"/>
  <c r="H20" i="1"/>
  <c r="I20" i="1"/>
  <c r="H21" i="1"/>
  <c r="I21" i="1"/>
  <c r="H22" i="1"/>
  <c r="I22" i="1"/>
  <c r="H23" i="1"/>
  <c r="I23" i="1"/>
  <c r="H24" i="1"/>
  <c r="I24" i="1"/>
  <c r="H25" i="1"/>
  <c r="I25" i="1"/>
  <c r="H26" i="1"/>
  <c r="I26" i="1"/>
  <c r="H27" i="1"/>
  <c r="I27" i="1"/>
  <c r="H28" i="1"/>
  <c r="I28" i="1"/>
  <c r="I29" i="1"/>
  <c r="H30" i="1"/>
  <c r="I30" i="1"/>
  <c r="K30" i="1" s="1"/>
  <c r="I31" i="1"/>
  <c r="J31" i="1" s="1"/>
  <c r="H32" i="1"/>
  <c r="I32" i="1"/>
  <c r="H33" i="1"/>
  <c r="I33" i="1"/>
  <c r="H34" i="1"/>
  <c r="I34" i="1"/>
  <c r="I35" i="1"/>
  <c r="H36" i="1"/>
  <c r="I36" i="1"/>
  <c r="H37" i="1"/>
  <c r="I37" i="1"/>
  <c r="H38" i="1"/>
  <c r="J38" i="1" s="1"/>
  <c r="I38" i="1"/>
  <c r="H39" i="1"/>
  <c r="I39" i="1"/>
  <c r="H40" i="1"/>
  <c r="I40" i="1"/>
  <c r="H41" i="1"/>
  <c r="I41" i="1"/>
  <c r="H42" i="1"/>
  <c r="J42" i="1" s="1"/>
  <c r="I42" i="1"/>
  <c r="H43" i="1"/>
  <c r="I43" i="1"/>
  <c r="H44" i="1"/>
  <c r="I44" i="1"/>
  <c r="H45" i="1"/>
  <c r="I45" i="1"/>
  <c r="H46" i="1"/>
  <c r="I46" i="1"/>
  <c r="H47" i="1"/>
  <c r="I47" i="1"/>
  <c r="H48" i="1"/>
  <c r="I48" i="1"/>
  <c r="H49" i="1"/>
  <c r="I49" i="1"/>
  <c r="H50" i="1"/>
  <c r="I50" i="1"/>
  <c r="H51" i="1"/>
  <c r="I51" i="1"/>
  <c r="H52" i="1"/>
  <c r="I52" i="1"/>
  <c r="H53" i="1"/>
  <c r="I53" i="1"/>
  <c r="J53" i="1" s="1"/>
  <c r="H54" i="1"/>
  <c r="I54" i="1"/>
  <c r="H55" i="1"/>
  <c r="I55" i="1"/>
  <c r="J55" i="1" s="1"/>
  <c r="H56" i="1"/>
  <c r="I56" i="1"/>
  <c r="H58" i="1"/>
  <c r="I58" i="1"/>
  <c r="H59" i="1"/>
  <c r="I59" i="1"/>
  <c r="H61" i="1"/>
  <c r="I61" i="1"/>
  <c r="I62" i="1"/>
  <c r="I63" i="1"/>
  <c r="I64" i="1"/>
  <c r="H67" i="1"/>
  <c r="K67" i="1" s="1"/>
  <c r="I67" i="1"/>
  <c r="H68" i="1"/>
  <c r="I68" i="1"/>
  <c r="H69" i="1"/>
  <c r="I69" i="1"/>
  <c r="I10" i="1"/>
  <c r="H10" i="1"/>
  <c r="D70" i="1"/>
  <c r="B70" i="1"/>
  <c r="K68" i="1" l="1"/>
  <c r="K32" i="1"/>
  <c r="J15" i="1"/>
  <c r="J70" i="1" s="1"/>
  <c r="I77" i="1"/>
  <c r="J64" i="1"/>
  <c r="K17" i="1"/>
  <c r="K29" i="1"/>
  <c r="J63" i="1"/>
  <c r="G76" i="1"/>
  <c r="J62" i="1"/>
  <c r="E70" i="1"/>
  <c r="J69" i="1"/>
  <c r="J66" i="1"/>
  <c r="J61" i="1"/>
  <c r="J59" i="1"/>
  <c r="K56" i="1"/>
  <c r="J52" i="1"/>
  <c r="J44" i="1"/>
  <c r="K34" i="1"/>
  <c r="K33" i="1"/>
  <c r="K28" i="1"/>
  <c r="K27" i="1"/>
  <c r="K14" i="1"/>
  <c r="I70" i="1"/>
  <c r="K10" i="1"/>
  <c r="H70" i="1"/>
  <c r="I76" i="1" l="1"/>
  <c r="K77" i="1"/>
  <c r="K76" i="1"/>
</calcChain>
</file>

<file path=xl/sharedStrings.xml><?xml version="1.0" encoding="utf-8"?>
<sst xmlns="http://schemas.openxmlformats.org/spreadsheetml/2006/main" count="96" uniqueCount="87">
  <si>
    <t>INSURANCE PREMIUM DISCOUNTS</t>
  </si>
  <si>
    <t>AUTO PROGRAM</t>
  </si>
  <si>
    <t>UNEARNED</t>
  </si>
  <si>
    <t>EARNED</t>
  </si>
  <si>
    <t>Course</t>
  </si>
  <si>
    <t>Total</t>
  </si>
  <si>
    <t>%</t>
  </si>
  <si>
    <t>CC</t>
  </si>
  <si>
    <t>AL</t>
  </si>
  <si>
    <t>AUTO</t>
  </si>
  <si>
    <t>REPORTING ENTITY</t>
  </si>
  <si>
    <t>Participants</t>
  </si>
  <si>
    <t>FTEs</t>
  </si>
  <si>
    <t>Participation</t>
  </si>
  <si>
    <t>Premium</t>
  </si>
  <si>
    <t>Discount</t>
  </si>
  <si>
    <t>DISCOUNT</t>
  </si>
  <si>
    <t>ADMINISTRATION</t>
  </si>
  <si>
    <t>ADMINISTRATION PUBLIC DEFENDERS OFFICE</t>
  </si>
  <si>
    <t>AGRICULTURE</t>
  </si>
  <si>
    <t>AUDITORS OFFICE</t>
  </si>
  <si>
    <t>COMMERCE</t>
  </si>
  <si>
    <t>COMMISSIONER OF POLITICAL PRACTICES</t>
  </si>
  <si>
    <t>CORRECTIONS</t>
  </si>
  <si>
    <t>ENVIRONMENTAL QUALITY</t>
  </si>
  <si>
    <t>FISH, WILDLIFE &amp; PARKS</t>
  </si>
  <si>
    <t>JUSTICE</t>
  </si>
  <si>
    <t>LABOR &amp; INDUSTRY</t>
  </si>
  <si>
    <t>LIVESTOCK</t>
  </si>
  <si>
    <t>MILITARY AFFAIRS</t>
  </si>
  <si>
    <t>NATURAL RESOURCES</t>
  </si>
  <si>
    <t>REVENUE</t>
  </si>
  <si>
    <t>TRANSPORTATION</t>
  </si>
  <si>
    <t>GOVERNOR'S OFFICE</t>
  </si>
  <si>
    <t>LEGISLATIVE BRANCH</t>
  </si>
  <si>
    <t>LEGISLATIVE BRANCH CONSUMER COUNCIL</t>
  </si>
  <si>
    <t>MONTANA ARTS COUNCIL</t>
  </si>
  <si>
    <t>MONTANA HISTORICAL SOCIETY</t>
  </si>
  <si>
    <t>OFFICE OF PUBLIC INSTRUCTION</t>
  </si>
  <si>
    <t>PUBLIC HEALTH &amp; HUMAN SERVICES</t>
  </si>
  <si>
    <t>PUBLIC SERVICE REGULATION (COMMISSION)</t>
  </si>
  <si>
    <t>SECRETARY OF STATE</t>
  </si>
  <si>
    <t>STATE BOARD OF EDUCATION</t>
  </si>
  <si>
    <t>STATE BOARD OF EDUCATION SCHOOL FOR THE DEAF &amp; BLIND</t>
  </si>
  <si>
    <t>STATE FUND</t>
  </si>
  <si>
    <t>MSU AGRICULTURAL EXPERIMENT STATIONS</t>
  </si>
  <si>
    <t>MSU BOZEMAN</t>
  </si>
  <si>
    <t>MSU EXTENSION SERVICE</t>
  </si>
  <si>
    <t xml:space="preserve">MSU FIRE SERVICES TRAINING </t>
  </si>
  <si>
    <t>MSU-NORTHERN</t>
  </si>
  <si>
    <t>UM MISSOULA</t>
  </si>
  <si>
    <t>UM MT TECH</t>
  </si>
  <si>
    <t>UM WESTERN</t>
  </si>
  <si>
    <t>TOTALS</t>
  </si>
  <si>
    <t>Note #1- Administration includes Teachers Retirement and Public Employees Retirement Division.</t>
  </si>
  <si>
    <t>Note #2- Commerce includes the Montana Heritage Commission.</t>
  </si>
  <si>
    <t>ADMINISTRATION PUBLIC EMPLOYEES RETIREMENT DIVISION</t>
  </si>
  <si>
    <t>MONTANA STATE LIBRARY</t>
  </si>
  <si>
    <t>UM HELENA COLLEGE</t>
  </si>
  <si>
    <t>MSU GREAT FALLS COLLEGE</t>
  </si>
  <si>
    <t>ADMINISTRATION TEACHERS RETIREMENT</t>
  </si>
  <si>
    <t>Total Auto Premium</t>
  </si>
  <si>
    <t>Total Discount</t>
  </si>
  <si>
    <t>5% of FTEs</t>
  </si>
  <si>
    <t>COMMISSIONER OF HIGHER EDUCATION</t>
  </si>
  <si>
    <t>MSU BILLINGS</t>
  </si>
  <si>
    <t>TRANSPORTATION-MOTOR POOL - 0</t>
  </si>
  <si>
    <t>Note #3- Corrections includes the Board of Crime Control.</t>
  </si>
  <si>
    <t>TRANSPORTATION-EQUIPMENT - 0</t>
  </si>
  <si>
    <t>FY 2022</t>
  </si>
  <si>
    <t>FY 2023</t>
  </si>
  <si>
    <t>Denotes elected to participate in 2022.</t>
  </si>
  <si>
    <t>SUPREME COURT- JUDICIARY</t>
  </si>
  <si>
    <t>PUBLIC HEALTH &amp; HUMAN SERVICES MENTAL HEALTH NURSING CARE CENTER</t>
  </si>
  <si>
    <t>PUBLIC HEALTH &amp; HUMAN SERVICES MONTANA CHEMICAL DEPENDENCY CENTER</t>
  </si>
  <si>
    <t>PUBLIC HEALTH &amp; HUMAN SERVICES INTENSIVE BEHAVIOR CENTER/BOULDER CAMPUS</t>
  </si>
  <si>
    <t>PUBLIC HEALTH &amp; HUMAN SERVICES STATE HOSPITAL</t>
  </si>
  <si>
    <t>PUBLIC HEALTH &amp; HUMAN SERVICES VETERAN'S HOME- COLUMBIA FALLS</t>
  </si>
  <si>
    <t>PUBLIC HEALTH &amp; HUMAN SERVICES VETERAN'S HOME- GLENDIVE</t>
  </si>
  <si>
    <t>COMMERCE MONTANA HERITAGE COMMISSION</t>
  </si>
  <si>
    <t>CORRECTIONS BOARD OF PARDONS</t>
  </si>
  <si>
    <t>CORRECTIONS MONTANA WOMEN'S PRISON</t>
  </si>
  <si>
    <t>CORRECTIONS PINE HILLS YOUTH CORRECTIONAL FACILITY</t>
  </si>
  <si>
    <t>CORRECTIONS PRISON INDUSTRIES</t>
  </si>
  <si>
    <t>CORRECTIONS RIVERSIDE YOUTH CORRECTIONAL FACILITY</t>
  </si>
  <si>
    <t>CORRECTIONS STATE PRISON</t>
  </si>
  <si>
    <t>CORRECTIONS MT STATE CORRECTIONAL TREATMENT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</si>
</sst>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(* #,##0_);_(* \(#,##0\);_(* &quot;-&quot;??_);_(@_)"/>
    <numFmt numFmtId="166" formatCode="&quot;$&quot;#,##0"/>
    <numFmt numFmtId="167" formatCode="_(* #,##0_);_(* \(#,##0\);_(* &quot;-&quot;?_);_(@_)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theme="6" tint="-0.499984740745262"/>
      <name val="Arial"/>
      <family val="2"/>
    </font>
    <font>
      <sz val="12"/>
      <color rgb="FFFF0000"/>
      <name val="Arial"/>
      <family val="2"/>
    </font>
    <font>
      <sz val="12"/>
      <color indexed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6" borderId="14" applyNumberFormat="0" applyAlignment="0" applyProtection="0"/>
  </cellStyleXfs>
  <cellXfs count="94">
    <xf numFmtId="0" fontId="0" fillId="0" borderId="0" xfId="0"/>
    <xf numFmtId="0" fontId="3" fillId="6" borderId="14" xfId="4" applyFont="1"/>
    <xf numFmtId="165" fontId="3" fillId="6" borderId="14" xfId="4" applyNumberFormat="1" applyFont="1" applyAlignment="1">
      <alignment horizontal="right"/>
    </xf>
    <xf numFmtId="165" fontId="3" fillId="6" borderId="14" xfId="4" applyNumberFormat="1" applyFont="1"/>
    <xf numFmtId="9" fontId="3" fillId="6" borderId="14" xfId="4" applyNumberFormat="1" applyFont="1"/>
    <xf numFmtId="166" fontId="3" fillId="6" borderId="14" xfId="4" applyNumberFormat="1" applyFont="1"/>
    <xf numFmtId="0" fontId="5" fillId="0" borderId="0" xfId="0" applyFont="1" applyFill="1" applyAlignment="1">
      <alignment horizontal="centerContinuous"/>
    </xf>
    <xf numFmtId="0" fontId="5" fillId="0" borderId="0" xfId="0" applyFont="1"/>
    <xf numFmtId="164" fontId="6" fillId="0" borderId="0" xfId="0" applyNumberFormat="1" applyFont="1" applyBorder="1" applyAlignment="1">
      <alignment horizontal="centerContinuous"/>
    </xf>
    <xf numFmtId="0" fontId="7" fillId="0" borderId="0" xfId="0" applyFont="1" applyFill="1" applyBorder="1" applyAlignment="1">
      <alignment horizontal="centerContinuous"/>
    </xf>
    <xf numFmtId="0" fontId="7" fillId="0" borderId="0" xfId="0" applyFont="1" applyFill="1" applyAlignment="1">
      <alignment horizontal="centerContinuous"/>
    </xf>
    <xf numFmtId="0" fontId="7" fillId="0" borderId="0" xfId="0" applyFont="1"/>
    <xf numFmtId="0" fontId="7" fillId="0" borderId="0" xfId="0" applyFont="1" applyBorder="1"/>
    <xf numFmtId="0" fontId="7" fillId="0" borderId="0" xfId="0" applyFont="1" applyFill="1" applyBorder="1"/>
    <xf numFmtId="0" fontId="7" fillId="0" borderId="0" xfId="0" applyFont="1" applyFill="1"/>
    <xf numFmtId="0" fontId="6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166" fontId="7" fillId="0" borderId="0" xfId="3" applyNumberFormat="1" applyFont="1" applyFill="1" applyBorder="1"/>
    <xf numFmtId="43" fontId="7" fillId="0" borderId="0" xfId="0" applyNumberFormat="1" applyFont="1" applyFill="1"/>
    <xf numFmtId="166" fontId="7" fillId="0" borderId="0" xfId="0" applyNumberFormat="1" applyFont="1" applyFill="1"/>
    <xf numFmtId="165" fontId="7" fillId="0" borderId="0" xfId="0" applyNumberFormat="1" applyFont="1" applyFill="1"/>
    <xf numFmtId="166" fontId="7" fillId="0" borderId="0" xfId="0" applyNumberFormat="1" applyFont="1" applyFill="1" applyBorder="1"/>
    <xf numFmtId="43" fontId="7" fillId="0" borderId="0" xfId="0" applyNumberFormat="1" applyFont="1" applyFill="1" applyBorder="1"/>
    <xf numFmtId="3" fontId="6" fillId="0" borderId="0" xfId="0" applyNumberFormat="1" applyFont="1" applyBorder="1"/>
    <xf numFmtId="3" fontId="6" fillId="0" borderId="12" xfId="0" applyNumberFormat="1" applyFont="1" applyBorder="1"/>
    <xf numFmtId="0" fontId="7" fillId="0" borderId="13" xfId="0" applyFont="1" applyFill="1" applyBorder="1"/>
    <xf numFmtId="0" fontId="7" fillId="2" borderId="13" xfId="0" applyFont="1" applyFill="1" applyBorder="1"/>
    <xf numFmtId="166" fontId="8" fillId="0" borderId="0" xfId="0" applyNumberFormat="1" applyFont="1" applyFill="1" applyBorder="1"/>
    <xf numFmtId="0" fontId="7" fillId="2" borderId="0" xfId="0" applyFont="1" applyFill="1" applyBorder="1"/>
    <xf numFmtId="0" fontId="5" fillId="0" borderId="0" xfId="0" applyFont="1" applyBorder="1"/>
    <xf numFmtId="0" fontId="5" fillId="0" borderId="0" xfId="0" applyFont="1" applyFill="1" applyBorder="1"/>
    <xf numFmtId="0" fontId="5" fillId="0" borderId="0" xfId="0" applyFont="1" applyFill="1"/>
    <xf numFmtId="0" fontId="4" fillId="0" borderId="0" xfId="0" applyFont="1" applyBorder="1" applyAlignment="1"/>
    <xf numFmtId="0" fontId="9" fillId="0" borderId="1" xfId="0" applyFont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7" borderId="4" xfId="0" applyFont="1" applyFill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9" fillId="7" borderId="7" xfId="0" applyFont="1" applyFill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4" borderId="8" xfId="0" applyFont="1" applyFill="1" applyBorder="1" applyAlignment="1">
      <alignment horizontal="center"/>
    </xf>
    <xf numFmtId="0" fontId="9" fillId="4" borderId="9" xfId="0" applyFont="1" applyFill="1" applyBorder="1" applyAlignment="1">
      <alignment horizontal="center"/>
    </xf>
    <xf numFmtId="0" fontId="10" fillId="0" borderId="0" xfId="0" applyFont="1" applyFill="1" applyBorder="1"/>
    <xf numFmtId="0" fontId="10" fillId="3" borderId="4" xfId="0" applyFont="1" applyFill="1" applyBorder="1" applyAlignment="1">
      <alignment shrinkToFit="1"/>
    </xf>
    <xf numFmtId="165" fontId="10" fillId="7" borderId="4" xfId="0" applyNumberFormat="1" applyFont="1" applyFill="1" applyBorder="1" applyAlignment="1">
      <alignment shrinkToFit="1"/>
    </xf>
    <xf numFmtId="43" fontId="10" fillId="0" borderId="4" xfId="1" applyFont="1" applyFill="1" applyBorder="1" applyAlignment="1">
      <alignment shrinkToFit="1"/>
    </xf>
    <xf numFmtId="9" fontId="11" fillId="9" borderId="4" xfId="2" applyNumberFormat="1" applyFont="1" applyFill="1" applyBorder="1" applyAlignment="1">
      <alignment shrinkToFit="1"/>
    </xf>
    <xf numFmtId="165" fontId="10" fillId="3" borderId="4" xfId="1" applyNumberFormat="1" applyFont="1" applyFill="1" applyBorder="1" applyAlignment="1">
      <alignment shrinkToFit="1"/>
    </xf>
    <xf numFmtId="165" fontId="10" fillId="0" borderId="4" xfId="1" applyNumberFormat="1" applyFont="1" applyFill="1" applyBorder="1" applyAlignment="1">
      <alignment shrinkToFit="1"/>
    </xf>
    <xf numFmtId="166" fontId="10" fillId="0" borderId="5" xfId="3" applyNumberFormat="1" applyFont="1" applyFill="1" applyBorder="1"/>
    <xf numFmtId="0" fontId="10" fillId="0" borderId="5" xfId="0" applyFont="1" applyFill="1" applyBorder="1" applyAlignment="1">
      <alignment shrinkToFit="1"/>
    </xf>
    <xf numFmtId="0" fontId="10" fillId="3" borderId="5" xfId="0" applyFont="1" applyFill="1" applyBorder="1" applyAlignment="1">
      <alignment shrinkToFit="1"/>
    </xf>
    <xf numFmtId="43" fontId="10" fillId="0" borderId="5" xfId="1" applyFont="1" applyFill="1" applyBorder="1" applyAlignment="1">
      <alignment shrinkToFit="1"/>
    </xf>
    <xf numFmtId="9" fontId="10" fillId="0" borderId="5" xfId="2" applyFont="1" applyFill="1" applyBorder="1" applyAlignment="1">
      <alignment shrinkToFit="1"/>
    </xf>
    <xf numFmtId="165" fontId="10" fillId="3" borderId="5" xfId="1" applyNumberFormat="1" applyFont="1" applyFill="1" applyBorder="1" applyAlignment="1">
      <alignment shrinkToFit="1"/>
    </xf>
    <xf numFmtId="165" fontId="10" fillId="0" borderId="5" xfId="1" applyNumberFormat="1" applyFont="1" applyFill="1" applyBorder="1" applyAlignment="1">
      <alignment shrinkToFit="1"/>
    </xf>
    <xf numFmtId="0" fontId="10" fillId="0" borderId="4" xfId="0" applyFont="1" applyFill="1" applyBorder="1" applyAlignment="1">
      <alignment shrinkToFit="1"/>
    </xf>
    <xf numFmtId="9" fontId="11" fillId="0" borderId="5" xfId="2" applyFont="1" applyFill="1" applyBorder="1" applyAlignment="1">
      <alignment shrinkToFit="1"/>
    </xf>
    <xf numFmtId="9" fontId="10" fillId="8" borderId="5" xfId="2" applyNumberFormat="1" applyFont="1" applyFill="1" applyBorder="1" applyAlignment="1">
      <alignment shrinkToFit="1"/>
    </xf>
    <xf numFmtId="9" fontId="11" fillId="9" borderId="5" xfId="2" applyNumberFormat="1" applyFont="1" applyFill="1" applyBorder="1" applyAlignment="1">
      <alignment shrinkToFit="1"/>
    </xf>
    <xf numFmtId="1" fontId="10" fillId="3" borderId="4" xfId="0" applyNumberFormat="1" applyFont="1" applyFill="1" applyBorder="1" applyAlignment="1">
      <alignment shrinkToFit="1"/>
    </xf>
    <xf numFmtId="9" fontId="10" fillId="10" borderId="5" xfId="2" applyNumberFormat="1" applyFont="1" applyFill="1" applyBorder="1" applyAlignment="1">
      <alignment shrinkToFit="1"/>
    </xf>
    <xf numFmtId="9" fontId="11" fillId="9" borderId="5" xfId="2" applyFont="1" applyFill="1" applyBorder="1" applyAlignment="1">
      <alignment shrinkToFit="1"/>
    </xf>
    <xf numFmtId="0" fontId="10" fillId="7" borderId="4" xfId="0" applyFont="1" applyFill="1" applyBorder="1" applyAlignment="1">
      <alignment shrinkToFit="1"/>
    </xf>
    <xf numFmtId="9" fontId="10" fillId="0" borderId="5" xfId="2" applyNumberFormat="1" applyFont="1" applyFill="1" applyBorder="1" applyAlignment="1">
      <alignment shrinkToFit="1"/>
    </xf>
    <xf numFmtId="9" fontId="12" fillId="0" borderId="5" xfId="2" applyNumberFormat="1" applyFont="1" applyFill="1" applyBorder="1" applyAlignment="1">
      <alignment shrinkToFit="1"/>
    </xf>
    <xf numFmtId="9" fontId="11" fillId="0" borderId="5" xfId="2" applyNumberFormat="1" applyFont="1" applyFill="1" applyBorder="1" applyAlignment="1">
      <alignment shrinkToFit="1"/>
    </xf>
    <xf numFmtId="3" fontId="9" fillId="4" borderId="10" xfId="0" applyNumberFormat="1" applyFont="1" applyFill="1" applyBorder="1"/>
    <xf numFmtId="43" fontId="9" fillId="4" borderId="10" xfId="1" applyFont="1" applyFill="1" applyBorder="1"/>
    <xf numFmtId="9" fontId="9" fillId="4" borderId="15" xfId="2" applyNumberFormat="1" applyFont="1" applyFill="1" applyBorder="1"/>
    <xf numFmtId="165" fontId="9" fillId="4" borderId="10" xfId="1" applyNumberFormat="1" applyFont="1" applyFill="1" applyBorder="1"/>
    <xf numFmtId="166" fontId="9" fillId="4" borderId="11" xfId="3" applyNumberFormat="1" applyFont="1" applyFill="1" applyBorder="1"/>
    <xf numFmtId="166" fontId="9" fillId="4" borderId="16" xfId="3" applyNumberFormat="1" applyFont="1" applyFill="1" applyBorder="1"/>
    <xf numFmtId="0" fontId="10" fillId="0" borderId="4" xfId="0" applyFont="1" applyFill="1" applyBorder="1"/>
    <xf numFmtId="0" fontId="13" fillId="0" borderId="0" xfId="0" applyFont="1" applyFill="1" applyBorder="1"/>
    <xf numFmtId="165" fontId="10" fillId="0" borderId="0" xfId="1" applyNumberFormat="1" applyFont="1" applyFill="1" applyBorder="1"/>
    <xf numFmtId="43" fontId="10" fillId="0" borderId="0" xfId="0" applyNumberFormat="1" applyFont="1" applyFill="1" applyBorder="1"/>
    <xf numFmtId="165" fontId="13" fillId="0" borderId="0" xfId="0" applyNumberFormat="1" applyFont="1" applyFill="1" applyBorder="1"/>
    <xf numFmtId="167" fontId="13" fillId="0" borderId="0" xfId="0" applyNumberFormat="1" applyFont="1" applyFill="1" applyBorder="1"/>
    <xf numFmtId="0" fontId="10" fillId="5" borderId="0" xfId="0" applyFont="1" applyFill="1" applyBorder="1"/>
    <xf numFmtId="0" fontId="10" fillId="0" borderId="0" xfId="0" applyFont="1" applyBorder="1"/>
    <xf numFmtId="43" fontId="10" fillId="0" borderId="0" xfId="0" applyNumberFormat="1" applyFont="1" applyBorder="1"/>
    <xf numFmtId="165" fontId="10" fillId="0" borderId="0" xfId="0" applyNumberFormat="1" applyFont="1" applyBorder="1"/>
    <xf numFmtId="0" fontId="4" fillId="0" borderId="0" xfId="0" applyFont="1" applyBorder="1" applyAlignment="1">
      <alignment horizontal="center"/>
    </xf>
    <xf numFmtId="0" fontId="7" fillId="0" borderId="17" xfId="0" applyFont="1" applyBorder="1" applyAlignment="1">
      <alignment horizontal="center"/>
    </xf>
  </cellXfs>
  <cellStyles count="5">
    <cellStyle name="Check Cell" xfId="4" builtinId="23"/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93"/>
  <sheetViews>
    <sheetView tabSelected="1" zoomScale="80" zoomScaleNormal="80" zoomScaleSheetLayoutView="50" workbookViewId="0">
      <selection activeCell="A16" sqref="A16"/>
    </sheetView>
  </sheetViews>
  <sheetFormatPr defaultColWidth="9.140625" defaultRowHeight="15" x14ac:dyDescent="0.25"/>
  <cols>
    <col min="1" max="1" width="96.85546875" style="29" customWidth="1"/>
    <col min="2" max="3" width="14" style="29" hidden="1" customWidth="1"/>
    <col min="4" max="4" width="12.42578125" style="29" hidden="1" customWidth="1"/>
    <col min="5" max="9" width="18.7109375" style="29" hidden="1" customWidth="1"/>
    <col min="10" max="10" width="20.7109375" style="30" customWidth="1"/>
    <col min="11" max="12" width="20.7109375" style="31" customWidth="1"/>
    <col min="13" max="13" width="9.140625" style="7"/>
    <col min="14" max="14" width="10.42578125" style="7" hidden="1" customWidth="1"/>
    <col min="15" max="16384" width="9.140625" style="7"/>
  </cols>
  <sheetData>
    <row r="1" spans="1:14" ht="18.75" x14ac:dyDescent="0.3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6"/>
    </row>
    <row r="2" spans="1:14" ht="18.75" x14ac:dyDescent="0.3">
      <c r="A2" s="92" t="s">
        <v>70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32"/>
    </row>
    <row r="3" spans="1:14" ht="18.75" x14ac:dyDescent="0.3">
      <c r="A3" s="92" t="s">
        <v>1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32"/>
    </row>
    <row r="4" spans="1:14" s="11" customFormat="1" ht="15.75" hidden="1" x14ac:dyDescent="0.25">
      <c r="A4" s="8"/>
      <c r="B4" s="8"/>
      <c r="C4" s="8"/>
      <c r="D4" s="8"/>
      <c r="E4" s="8"/>
      <c r="F4" s="8"/>
      <c r="G4" s="8"/>
      <c r="H4" s="8"/>
      <c r="I4" s="8"/>
      <c r="J4" s="9"/>
      <c r="K4" s="10"/>
      <c r="L4" s="10"/>
    </row>
    <row r="5" spans="1:14" s="11" customFormat="1" ht="15.75" hidden="1" x14ac:dyDescent="0.25">
      <c r="A5" s="8"/>
      <c r="B5" s="8"/>
      <c r="C5" s="8"/>
      <c r="D5" s="8"/>
      <c r="E5" s="8"/>
      <c r="F5" s="8"/>
      <c r="G5" s="8"/>
      <c r="H5" s="8"/>
      <c r="I5" s="8"/>
      <c r="J5" s="9"/>
      <c r="K5" s="10"/>
      <c r="L5" s="10"/>
    </row>
    <row r="6" spans="1:14" s="11" customFormat="1" ht="16.5" thickBot="1" x14ac:dyDescent="0.3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  <c r="L6" s="14"/>
    </row>
    <row r="7" spans="1:14" s="16" customFormat="1" ht="15.75" customHeight="1" x14ac:dyDescent="0.25">
      <c r="A7" s="33"/>
      <c r="B7" s="34" t="s">
        <v>69</v>
      </c>
      <c r="C7" s="35" t="s">
        <v>63</v>
      </c>
      <c r="D7" s="33" t="str">
        <f>B7</f>
        <v>FY 2022</v>
      </c>
      <c r="E7" s="36" t="str">
        <f>B7</f>
        <v>FY 2022</v>
      </c>
      <c r="F7" s="34" t="s">
        <v>69</v>
      </c>
      <c r="G7" s="33" t="str">
        <f>F7</f>
        <v>FY 2022</v>
      </c>
      <c r="H7" s="34" t="str">
        <f>F7</f>
        <v>FY 2022</v>
      </c>
      <c r="I7" s="36" t="str">
        <f>F7</f>
        <v>FY 2022</v>
      </c>
      <c r="J7" s="37" t="s">
        <v>2</v>
      </c>
      <c r="K7" s="38" t="s">
        <v>3</v>
      </c>
      <c r="L7" s="15"/>
    </row>
    <row r="8" spans="1:14" s="16" customFormat="1" ht="15.75" customHeight="1" x14ac:dyDescent="0.25">
      <c r="A8" s="39"/>
      <c r="B8" s="40" t="s">
        <v>4</v>
      </c>
      <c r="C8" s="41" t="s">
        <v>4</v>
      </c>
      <c r="D8" s="39" t="s">
        <v>5</v>
      </c>
      <c r="E8" s="42" t="s">
        <v>6</v>
      </c>
      <c r="F8" s="40" t="s">
        <v>7</v>
      </c>
      <c r="G8" s="39" t="s">
        <v>8</v>
      </c>
      <c r="H8" s="40" t="s">
        <v>7</v>
      </c>
      <c r="I8" s="42" t="s">
        <v>8</v>
      </c>
      <c r="J8" s="43" t="s">
        <v>9</v>
      </c>
      <c r="K8" s="44" t="s">
        <v>9</v>
      </c>
      <c r="L8" s="15"/>
    </row>
    <row r="9" spans="1:14" s="16" customFormat="1" ht="16.5" thickBot="1" x14ac:dyDescent="0.3">
      <c r="A9" s="45" t="s">
        <v>10</v>
      </c>
      <c r="B9" s="46" t="s">
        <v>11</v>
      </c>
      <c r="C9" s="47" t="s">
        <v>11</v>
      </c>
      <c r="D9" s="45" t="s">
        <v>12</v>
      </c>
      <c r="E9" s="48" t="s">
        <v>13</v>
      </c>
      <c r="F9" s="46" t="s">
        <v>14</v>
      </c>
      <c r="G9" s="45" t="s">
        <v>14</v>
      </c>
      <c r="H9" s="46" t="s">
        <v>15</v>
      </c>
      <c r="I9" s="48" t="s">
        <v>15</v>
      </c>
      <c r="J9" s="49" t="s">
        <v>16</v>
      </c>
      <c r="K9" s="50" t="s">
        <v>16</v>
      </c>
      <c r="L9" s="15"/>
    </row>
    <row r="10" spans="1:14" s="14" customFormat="1" ht="15.75" x14ac:dyDescent="0.25">
      <c r="A10" s="82" t="s">
        <v>17</v>
      </c>
      <c r="B10" s="52">
        <v>56</v>
      </c>
      <c r="C10" s="53">
        <v>0</v>
      </c>
      <c r="D10" s="54">
        <v>560.66</v>
      </c>
      <c r="E10" s="55">
        <f>B10/D10</f>
        <v>9.9882281596689618E-2</v>
      </c>
      <c r="F10" s="56">
        <v>12630</v>
      </c>
      <c r="G10" s="57">
        <v>6166</v>
      </c>
      <c r="H10" s="56">
        <f>F10*0.1</f>
        <v>1263</v>
      </c>
      <c r="I10" s="57">
        <f>G10*0.1</f>
        <v>616.6</v>
      </c>
      <c r="J10" s="58"/>
      <c r="K10" s="58">
        <f>SUM(H10:I10)</f>
        <v>1879.6</v>
      </c>
      <c r="L10" s="17"/>
      <c r="N10" s="18"/>
    </row>
    <row r="11" spans="1:14" s="14" customFormat="1" ht="15.75" hidden="1" x14ac:dyDescent="0.25">
      <c r="A11" s="59" t="s">
        <v>60</v>
      </c>
      <c r="B11" s="60"/>
      <c r="C11" s="53">
        <v>0</v>
      </c>
      <c r="D11" s="61">
        <v>22</v>
      </c>
      <c r="E11" s="62"/>
      <c r="F11" s="63">
        <v>0</v>
      </c>
      <c r="G11" s="64">
        <v>0</v>
      </c>
      <c r="H11" s="63">
        <v>0</v>
      </c>
      <c r="I11" s="64"/>
      <c r="J11" s="58"/>
      <c r="K11" s="58"/>
      <c r="L11" s="17"/>
    </row>
    <row r="12" spans="1:14" s="14" customFormat="1" ht="15.75" hidden="1" x14ac:dyDescent="0.25">
      <c r="A12" s="65" t="s">
        <v>56</v>
      </c>
      <c r="B12" s="52"/>
      <c r="C12" s="53">
        <v>0</v>
      </c>
      <c r="D12" s="54">
        <v>50</v>
      </c>
      <c r="E12" s="66"/>
      <c r="F12" s="56">
        <v>0</v>
      </c>
      <c r="G12" s="57">
        <v>0</v>
      </c>
      <c r="H12" s="56">
        <v>0</v>
      </c>
      <c r="I12" s="57"/>
      <c r="J12" s="58"/>
      <c r="K12" s="58"/>
      <c r="L12" s="17"/>
    </row>
    <row r="13" spans="1:14" s="14" customFormat="1" ht="15.75" x14ac:dyDescent="0.25">
      <c r="A13" s="82" t="s">
        <v>18</v>
      </c>
      <c r="B13" s="52">
        <v>12</v>
      </c>
      <c r="C13" s="53">
        <v>0</v>
      </c>
      <c r="D13" s="54">
        <v>308.44</v>
      </c>
      <c r="E13" s="67">
        <f>B13/D13</f>
        <v>3.8905459732849174E-2</v>
      </c>
      <c r="F13" s="56">
        <v>4540</v>
      </c>
      <c r="G13" s="57">
        <v>905</v>
      </c>
      <c r="H13" s="56">
        <f>F13*0.1</f>
        <v>454</v>
      </c>
      <c r="I13" s="57">
        <f>G13*0.1</f>
        <v>90.5</v>
      </c>
      <c r="J13" s="58">
        <f t="shared" ref="J13:J15" si="0">SUM(H13:I13)</f>
        <v>544.5</v>
      </c>
      <c r="K13" s="58"/>
      <c r="L13" s="17"/>
    </row>
    <row r="14" spans="1:14" s="14" customFormat="1" ht="15.75" x14ac:dyDescent="0.25">
      <c r="A14" s="82" t="s">
        <v>19</v>
      </c>
      <c r="B14" s="52">
        <v>6</v>
      </c>
      <c r="C14" s="53">
        <v>0</v>
      </c>
      <c r="D14" s="54">
        <v>132.44</v>
      </c>
      <c r="E14" s="68">
        <f t="shared" ref="E14:E16" si="1">B14/D14</f>
        <v>4.53035336756267E-2</v>
      </c>
      <c r="F14" s="56">
        <v>14218</v>
      </c>
      <c r="G14" s="57">
        <v>7161</v>
      </c>
      <c r="H14" s="56">
        <f t="shared" ref="H14:H68" si="2">F14*0.1</f>
        <v>1421.8000000000002</v>
      </c>
      <c r="I14" s="57">
        <f t="shared" ref="I14:I68" si="3">G14*0.1</f>
        <v>716.1</v>
      </c>
      <c r="J14" s="58"/>
      <c r="K14" s="58">
        <f t="shared" ref="K14:K17" si="4">SUM(H14:I14)</f>
        <v>2137.9</v>
      </c>
      <c r="L14" s="17"/>
    </row>
    <row r="15" spans="1:14" s="14" customFormat="1" ht="15.75" x14ac:dyDescent="0.25">
      <c r="A15" s="59" t="s">
        <v>20</v>
      </c>
      <c r="B15" s="69"/>
      <c r="C15" s="53">
        <v>0</v>
      </c>
      <c r="D15" s="54">
        <v>76.5</v>
      </c>
      <c r="E15" s="70"/>
      <c r="F15" s="56">
        <v>502</v>
      </c>
      <c r="G15" s="57">
        <v>0</v>
      </c>
      <c r="H15" s="56">
        <f t="shared" si="2"/>
        <v>50.2</v>
      </c>
      <c r="I15" s="57">
        <f t="shared" si="3"/>
        <v>0</v>
      </c>
      <c r="J15" s="58">
        <f t="shared" si="0"/>
        <v>50.2</v>
      </c>
      <c r="K15" s="58"/>
      <c r="L15" s="17"/>
    </row>
    <row r="16" spans="1:14" s="14" customFormat="1" ht="15.75" x14ac:dyDescent="0.25">
      <c r="A16" s="82" t="s">
        <v>21</v>
      </c>
      <c r="B16" s="52">
        <v>14</v>
      </c>
      <c r="C16" s="53">
        <v>0</v>
      </c>
      <c r="D16" s="54">
        <v>251.55</v>
      </c>
      <c r="E16" s="71">
        <f t="shared" si="1"/>
        <v>5.5654939375869607E-2</v>
      </c>
      <c r="F16" s="56">
        <v>443</v>
      </c>
      <c r="G16" s="57">
        <v>109</v>
      </c>
      <c r="H16" s="56">
        <f t="shared" si="2"/>
        <v>44.300000000000004</v>
      </c>
      <c r="I16" s="57">
        <f t="shared" si="3"/>
        <v>10.9</v>
      </c>
      <c r="J16" s="58"/>
      <c r="K16" s="58">
        <f t="shared" si="4"/>
        <v>55.2</v>
      </c>
      <c r="L16" s="17"/>
    </row>
    <row r="17" spans="1:14" s="14" customFormat="1" ht="15.75" x14ac:dyDescent="0.25">
      <c r="A17" s="65" t="s">
        <v>79</v>
      </c>
      <c r="B17" s="52"/>
      <c r="C17" s="72"/>
      <c r="D17" s="54">
        <v>0</v>
      </c>
      <c r="E17" s="71"/>
      <c r="F17" s="56">
        <v>199</v>
      </c>
      <c r="G17" s="57">
        <v>317</v>
      </c>
      <c r="H17" s="56">
        <f t="shared" si="2"/>
        <v>19.900000000000002</v>
      </c>
      <c r="I17" s="57">
        <f t="shared" si="3"/>
        <v>31.700000000000003</v>
      </c>
      <c r="J17" s="58"/>
      <c r="K17" s="58">
        <f t="shared" si="4"/>
        <v>51.600000000000009</v>
      </c>
      <c r="L17" s="17"/>
    </row>
    <row r="18" spans="1:14" s="14" customFormat="1" ht="15.75" x14ac:dyDescent="0.25">
      <c r="A18" s="65" t="s">
        <v>22</v>
      </c>
      <c r="B18" s="52"/>
      <c r="C18" s="53">
        <v>0</v>
      </c>
      <c r="D18" s="54">
        <v>7</v>
      </c>
      <c r="E18" s="73"/>
      <c r="F18" s="56">
        <v>0</v>
      </c>
      <c r="G18" s="57">
        <v>0</v>
      </c>
      <c r="H18" s="56">
        <f t="shared" si="2"/>
        <v>0</v>
      </c>
      <c r="I18" s="57">
        <f t="shared" si="3"/>
        <v>0</v>
      </c>
      <c r="J18" s="58"/>
      <c r="K18" s="58"/>
      <c r="L18" s="17"/>
    </row>
    <row r="19" spans="1:14" s="14" customFormat="1" ht="15.75" x14ac:dyDescent="0.25">
      <c r="A19" s="82" t="s">
        <v>23</v>
      </c>
      <c r="B19" s="52">
        <v>104</v>
      </c>
      <c r="C19" s="53">
        <v>0</v>
      </c>
      <c r="D19" s="54">
        <v>1367.68</v>
      </c>
      <c r="E19" s="68">
        <f>B19/D19</f>
        <v>7.6041179223210104E-2</v>
      </c>
      <c r="F19" s="56">
        <v>38962</v>
      </c>
      <c r="G19" s="57">
        <v>5725</v>
      </c>
      <c r="H19" s="56">
        <f t="shared" si="2"/>
        <v>3896.2000000000003</v>
      </c>
      <c r="I19" s="57">
        <f t="shared" si="3"/>
        <v>572.5</v>
      </c>
      <c r="J19" s="58"/>
      <c r="K19" s="58">
        <v>11717</v>
      </c>
      <c r="L19" s="17"/>
      <c r="N19" s="19">
        <f>SUM(K19:K26)</f>
        <v>11717</v>
      </c>
    </row>
    <row r="20" spans="1:14" s="14" customFormat="1" ht="15.75" hidden="1" x14ac:dyDescent="0.25">
      <c r="A20" s="65" t="s">
        <v>80</v>
      </c>
      <c r="B20" s="52"/>
      <c r="C20" s="72"/>
      <c r="D20" s="54"/>
      <c r="E20" s="71"/>
      <c r="F20" s="56">
        <v>0</v>
      </c>
      <c r="G20" s="57">
        <v>0</v>
      </c>
      <c r="H20" s="56">
        <f t="shared" si="2"/>
        <v>0</v>
      </c>
      <c r="I20" s="57">
        <f t="shared" si="3"/>
        <v>0</v>
      </c>
      <c r="J20" s="58"/>
      <c r="K20" s="58"/>
      <c r="L20" s="17"/>
    </row>
    <row r="21" spans="1:14" s="11" customFormat="1" ht="15.75" hidden="1" x14ac:dyDescent="0.25">
      <c r="A21" s="65" t="s">
        <v>81</v>
      </c>
      <c r="B21" s="52"/>
      <c r="C21" s="72"/>
      <c r="D21" s="54"/>
      <c r="E21" s="71"/>
      <c r="F21" s="56">
        <v>1608</v>
      </c>
      <c r="G21" s="57">
        <v>427</v>
      </c>
      <c r="H21" s="56">
        <f t="shared" si="2"/>
        <v>160.80000000000001</v>
      </c>
      <c r="I21" s="57">
        <f t="shared" si="3"/>
        <v>42.7</v>
      </c>
      <c r="J21" s="58"/>
      <c r="K21" s="58"/>
      <c r="L21" s="17"/>
    </row>
    <row r="22" spans="1:14" s="11" customFormat="1" ht="15.75" hidden="1" x14ac:dyDescent="0.25">
      <c r="A22" s="65" t="s">
        <v>82</v>
      </c>
      <c r="B22" s="52"/>
      <c r="C22" s="72"/>
      <c r="D22" s="54"/>
      <c r="E22" s="71"/>
      <c r="F22" s="56">
        <v>915</v>
      </c>
      <c r="G22" s="57">
        <v>1377</v>
      </c>
      <c r="H22" s="56">
        <f t="shared" si="2"/>
        <v>91.5</v>
      </c>
      <c r="I22" s="57">
        <f t="shared" si="3"/>
        <v>137.70000000000002</v>
      </c>
      <c r="J22" s="58"/>
      <c r="K22" s="58"/>
      <c r="L22" s="17"/>
    </row>
    <row r="23" spans="1:14" s="11" customFormat="1" ht="15.75" hidden="1" x14ac:dyDescent="0.25">
      <c r="A23" s="65" t="s">
        <v>83</v>
      </c>
      <c r="B23" s="52"/>
      <c r="C23" s="72"/>
      <c r="D23" s="54"/>
      <c r="E23" s="71"/>
      <c r="F23" s="56">
        <v>4239</v>
      </c>
      <c r="G23" s="57">
        <v>20313</v>
      </c>
      <c r="H23" s="56">
        <f t="shared" si="2"/>
        <v>423.90000000000003</v>
      </c>
      <c r="I23" s="57">
        <f t="shared" si="3"/>
        <v>2031.3000000000002</v>
      </c>
      <c r="J23" s="58"/>
      <c r="K23" s="58"/>
      <c r="L23" s="17"/>
    </row>
    <row r="24" spans="1:14" s="11" customFormat="1" ht="15.75" hidden="1" x14ac:dyDescent="0.25">
      <c r="A24" s="65" t="s">
        <v>84</v>
      </c>
      <c r="B24" s="52"/>
      <c r="C24" s="72"/>
      <c r="D24" s="54"/>
      <c r="E24" s="71"/>
      <c r="F24" s="56">
        <v>311</v>
      </c>
      <c r="G24" s="57">
        <v>423</v>
      </c>
      <c r="H24" s="56">
        <f t="shared" si="2"/>
        <v>31.1</v>
      </c>
      <c r="I24" s="57">
        <f t="shared" si="3"/>
        <v>42.300000000000004</v>
      </c>
      <c r="J24" s="58"/>
      <c r="K24" s="58"/>
      <c r="L24" s="17"/>
    </row>
    <row r="25" spans="1:14" s="11" customFormat="1" ht="15.75" hidden="1" x14ac:dyDescent="0.25">
      <c r="A25" s="65" t="s">
        <v>85</v>
      </c>
      <c r="B25" s="52"/>
      <c r="C25" s="72"/>
      <c r="D25" s="54"/>
      <c r="E25" s="71"/>
      <c r="F25" s="56">
        <v>17908</v>
      </c>
      <c r="G25" s="57">
        <v>24769</v>
      </c>
      <c r="H25" s="56">
        <f t="shared" si="2"/>
        <v>1790.8000000000002</v>
      </c>
      <c r="I25" s="57">
        <f t="shared" si="3"/>
        <v>2476.9</v>
      </c>
      <c r="J25" s="58"/>
      <c r="K25" s="58"/>
      <c r="L25" s="17"/>
    </row>
    <row r="26" spans="1:14" s="11" customFormat="1" ht="15.75" hidden="1" x14ac:dyDescent="0.25">
      <c r="A26" s="65" t="s">
        <v>86</v>
      </c>
      <c r="B26" s="52"/>
      <c r="C26" s="72"/>
      <c r="D26" s="54"/>
      <c r="E26" s="71"/>
      <c r="F26" s="56">
        <v>0</v>
      </c>
      <c r="G26" s="57">
        <v>192</v>
      </c>
      <c r="H26" s="56">
        <f t="shared" si="2"/>
        <v>0</v>
      </c>
      <c r="I26" s="57">
        <f t="shared" si="3"/>
        <v>19.200000000000003</v>
      </c>
      <c r="J26" s="58"/>
      <c r="K26" s="58"/>
      <c r="L26" s="17"/>
    </row>
    <row r="27" spans="1:14" s="11" customFormat="1" ht="15.75" x14ac:dyDescent="0.25">
      <c r="A27" s="82" t="s">
        <v>24</v>
      </c>
      <c r="B27" s="52">
        <v>34</v>
      </c>
      <c r="C27" s="53">
        <v>0</v>
      </c>
      <c r="D27" s="54">
        <v>447.04</v>
      </c>
      <c r="E27" s="68">
        <f t="shared" ref="E27:E29" si="5">B27/D27</f>
        <v>7.6055833929849673E-2</v>
      </c>
      <c r="F27" s="56">
        <v>20850</v>
      </c>
      <c r="G27" s="57">
        <v>12385</v>
      </c>
      <c r="H27" s="56">
        <f t="shared" si="2"/>
        <v>2085</v>
      </c>
      <c r="I27" s="57">
        <f t="shared" si="3"/>
        <v>1238.5</v>
      </c>
      <c r="J27" s="58"/>
      <c r="K27" s="58">
        <f t="shared" ref="K27:K29" si="6">SUM(H27:I27)</f>
        <v>3323.5</v>
      </c>
      <c r="L27" s="17"/>
    </row>
    <row r="28" spans="1:14" s="11" customFormat="1" ht="15.75" x14ac:dyDescent="0.25">
      <c r="A28" s="82" t="s">
        <v>25</v>
      </c>
      <c r="B28" s="52">
        <v>90</v>
      </c>
      <c r="C28" s="53">
        <v>0</v>
      </c>
      <c r="D28" s="54">
        <v>899.5</v>
      </c>
      <c r="E28" s="68">
        <f t="shared" si="5"/>
        <v>0.1000555864369094</v>
      </c>
      <c r="F28" s="56">
        <v>47505</v>
      </c>
      <c r="G28" s="57">
        <v>29337</v>
      </c>
      <c r="H28" s="56">
        <f t="shared" si="2"/>
        <v>4750.5</v>
      </c>
      <c r="I28" s="57">
        <f t="shared" si="3"/>
        <v>2933.7000000000003</v>
      </c>
      <c r="J28" s="58"/>
      <c r="K28" s="58">
        <f t="shared" si="6"/>
        <v>7684.2000000000007</v>
      </c>
      <c r="L28" s="17"/>
    </row>
    <row r="29" spans="1:14" s="11" customFormat="1" ht="15.75" x14ac:dyDescent="0.25">
      <c r="A29" s="82" t="s">
        <v>26</v>
      </c>
      <c r="B29" s="52">
        <v>77</v>
      </c>
      <c r="C29" s="53">
        <v>0</v>
      </c>
      <c r="D29" s="54">
        <v>955.35</v>
      </c>
      <c r="E29" s="68">
        <f t="shared" si="5"/>
        <v>8.0598733448474374E-2</v>
      </c>
      <c r="F29" s="56">
        <v>184564</v>
      </c>
      <c r="G29" s="57">
        <v>60252</v>
      </c>
      <c r="H29" s="56">
        <f t="shared" si="2"/>
        <v>18456.400000000001</v>
      </c>
      <c r="I29" s="57">
        <f t="shared" si="3"/>
        <v>6025.2000000000007</v>
      </c>
      <c r="J29" s="58"/>
      <c r="K29" s="58">
        <f t="shared" si="6"/>
        <v>24481.600000000002</v>
      </c>
      <c r="L29" s="17"/>
    </row>
    <row r="30" spans="1:14" s="11" customFormat="1" ht="15.75" x14ac:dyDescent="0.25">
      <c r="A30" s="82" t="s">
        <v>27</v>
      </c>
      <c r="B30" s="52">
        <v>84</v>
      </c>
      <c r="C30" s="53">
        <v>0</v>
      </c>
      <c r="D30" s="54">
        <v>833.01</v>
      </c>
      <c r="E30" s="68">
        <f t="shared" ref="E30:E35" si="7">B30/D30</f>
        <v>0.10083912558072532</v>
      </c>
      <c r="F30" s="56">
        <v>32003</v>
      </c>
      <c r="G30" s="57">
        <v>17103</v>
      </c>
      <c r="H30" s="56">
        <f t="shared" si="2"/>
        <v>3200.3</v>
      </c>
      <c r="I30" s="57">
        <f t="shared" si="3"/>
        <v>1710.3000000000002</v>
      </c>
      <c r="J30" s="58"/>
      <c r="K30" s="58">
        <f>SUM(H30:I30)</f>
        <v>4910.6000000000004</v>
      </c>
      <c r="L30" s="17"/>
    </row>
    <row r="31" spans="1:14" s="11" customFormat="1" ht="15.75" x14ac:dyDescent="0.25">
      <c r="A31" s="82" t="s">
        <v>28</v>
      </c>
      <c r="B31" s="52">
        <v>0</v>
      </c>
      <c r="C31" s="53">
        <v>0</v>
      </c>
      <c r="D31" s="54">
        <v>139</v>
      </c>
      <c r="E31" s="67">
        <f t="shared" si="7"/>
        <v>0</v>
      </c>
      <c r="F31" s="56">
        <v>7860</v>
      </c>
      <c r="G31" s="57">
        <v>9600</v>
      </c>
      <c r="H31" s="56">
        <f t="shared" si="2"/>
        <v>786</v>
      </c>
      <c r="I31" s="57">
        <f t="shared" si="3"/>
        <v>960</v>
      </c>
      <c r="J31" s="58">
        <f>SUM(H31:I31)</f>
        <v>1746</v>
      </c>
      <c r="K31" s="58"/>
      <c r="L31" s="17"/>
    </row>
    <row r="32" spans="1:14" s="11" customFormat="1" ht="15.75" x14ac:dyDescent="0.25">
      <c r="A32" s="82" t="s">
        <v>29</v>
      </c>
      <c r="B32" s="52">
        <v>24</v>
      </c>
      <c r="C32" s="53">
        <v>0</v>
      </c>
      <c r="D32" s="54">
        <v>245.3</v>
      </c>
      <c r="E32" s="71">
        <f t="shared" si="7"/>
        <v>9.7839380350591115E-2</v>
      </c>
      <c r="F32" s="56">
        <v>18361</v>
      </c>
      <c r="G32" s="57">
        <v>972</v>
      </c>
      <c r="H32" s="56">
        <f t="shared" si="2"/>
        <v>1836.1000000000001</v>
      </c>
      <c r="I32" s="57">
        <f t="shared" si="3"/>
        <v>97.2</v>
      </c>
      <c r="J32" s="58"/>
      <c r="K32" s="58">
        <f>SUM(H32:I32)</f>
        <v>1933.3000000000002</v>
      </c>
      <c r="L32" s="17"/>
    </row>
    <row r="33" spans="1:14" s="11" customFormat="1" ht="15.75" x14ac:dyDescent="0.25">
      <c r="A33" s="82" t="s">
        <v>30</v>
      </c>
      <c r="B33" s="52">
        <v>59</v>
      </c>
      <c r="C33" s="53">
        <v>0</v>
      </c>
      <c r="D33" s="54">
        <v>606.9</v>
      </c>
      <c r="E33" s="68">
        <f t="shared" si="7"/>
        <v>9.7215356730927668E-2</v>
      </c>
      <c r="F33" s="56">
        <v>109967</v>
      </c>
      <c r="G33" s="57">
        <v>45088</v>
      </c>
      <c r="H33" s="56">
        <f t="shared" si="2"/>
        <v>10996.7</v>
      </c>
      <c r="I33" s="57">
        <f t="shared" si="3"/>
        <v>4508.8</v>
      </c>
      <c r="J33" s="58"/>
      <c r="K33" s="58">
        <f>SUM(H33:I33)</f>
        <v>15505.5</v>
      </c>
      <c r="L33" s="17"/>
    </row>
    <row r="34" spans="1:14" s="11" customFormat="1" ht="15.75" x14ac:dyDescent="0.25">
      <c r="A34" s="82" t="s">
        <v>31</v>
      </c>
      <c r="B34" s="52">
        <v>113</v>
      </c>
      <c r="C34" s="53">
        <v>0</v>
      </c>
      <c r="D34" s="54">
        <v>672.67</v>
      </c>
      <c r="E34" s="68">
        <f t="shared" si="7"/>
        <v>0.16798727459229637</v>
      </c>
      <c r="F34" s="56">
        <v>17852</v>
      </c>
      <c r="G34" s="57">
        <v>10947</v>
      </c>
      <c r="H34" s="56">
        <f t="shared" si="2"/>
        <v>1785.2</v>
      </c>
      <c r="I34" s="57">
        <f t="shared" si="3"/>
        <v>1094.7</v>
      </c>
      <c r="J34" s="58"/>
      <c r="K34" s="58">
        <f>SUM(H34:I34)</f>
        <v>2879.9</v>
      </c>
      <c r="L34" s="17"/>
    </row>
    <row r="35" spans="1:14" s="14" customFormat="1" ht="15.75" x14ac:dyDescent="0.25">
      <c r="A35" s="82" t="s">
        <v>32</v>
      </c>
      <c r="B35" s="52">
        <v>199</v>
      </c>
      <c r="C35" s="53">
        <v>0</v>
      </c>
      <c r="D35" s="54">
        <v>2159.27</v>
      </c>
      <c r="E35" s="68">
        <f t="shared" si="7"/>
        <v>9.2160776558744398E-2</v>
      </c>
      <c r="F35" s="56">
        <v>3101</v>
      </c>
      <c r="G35" s="57">
        <v>497</v>
      </c>
      <c r="H35" s="56">
        <f t="shared" si="2"/>
        <v>310.10000000000002</v>
      </c>
      <c r="I35" s="57">
        <f t="shared" si="3"/>
        <v>49.7</v>
      </c>
      <c r="J35" s="58"/>
      <c r="K35" s="58">
        <v>44220</v>
      </c>
      <c r="L35" s="17"/>
      <c r="N35" s="19">
        <f>SUM(K35:K37)</f>
        <v>44220</v>
      </c>
    </row>
    <row r="36" spans="1:14" s="14" customFormat="1" ht="15.75" hidden="1" x14ac:dyDescent="0.25">
      <c r="A36" s="65" t="s">
        <v>66</v>
      </c>
      <c r="B36" s="52"/>
      <c r="C36" s="53">
        <f t="shared" ref="C36:C37" si="8">D36*0.05</f>
        <v>0</v>
      </c>
      <c r="D36" s="54"/>
      <c r="E36" s="68"/>
      <c r="F36" s="56">
        <v>0</v>
      </c>
      <c r="G36" s="57">
        <v>143753</v>
      </c>
      <c r="H36" s="56">
        <f t="shared" si="2"/>
        <v>0</v>
      </c>
      <c r="I36" s="57">
        <f t="shared" si="3"/>
        <v>14375.300000000001</v>
      </c>
      <c r="J36" s="58"/>
      <c r="K36" s="58"/>
      <c r="L36" s="17"/>
    </row>
    <row r="37" spans="1:14" s="14" customFormat="1" ht="15.75" hidden="1" x14ac:dyDescent="0.25">
      <c r="A37" s="65" t="s">
        <v>68</v>
      </c>
      <c r="B37" s="52"/>
      <c r="C37" s="53">
        <f t="shared" si="8"/>
        <v>0</v>
      </c>
      <c r="D37" s="54"/>
      <c r="E37" s="68"/>
      <c r="F37" s="56">
        <v>0</v>
      </c>
      <c r="G37" s="57">
        <v>294845</v>
      </c>
      <c r="H37" s="56">
        <f t="shared" si="2"/>
        <v>0</v>
      </c>
      <c r="I37" s="57">
        <f t="shared" si="3"/>
        <v>29484.5</v>
      </c>
      <c r="J37" s="58"/>
      <c r="K37" s="58"/>
      <c r="L37" s="17"/>
      <c r="N37" s="20"/>
    </row>
    <row r="38" spans="1:14" s="14" customFormat="1" ht="15.75" x14ac:dyDescent="0.25">
      <c r="A38" s="65" t="s">
        <v>33</v>
      </c>
      <c r="B38" s="52"/>
      <c r="C38" s="53">
        <v>0</v>
      </c>
      <c r="D38" s="54">
        <v>60.57</v>
      </c>
      <c r="E38" s="73"/>
      <c r="F38" s="56">
        <v>1302</v>
      </c>
      <c r="G38" s="57">
        <v>0</v>
      </c>
      <c r="H38" s="56">
        <f t="shared" si="2"/>
        <v>130.20000000000002</v>
      </c>
      <c r="I38" s="57">
        <f t="shared" si="3"/>
        <v>0</v>
      </c>
      <c r="J38" s="58">
        <f>SUM(H38:I38)</f>
        <v>130.20000000000002</v>
      </c>
      <c r="K38" s="58"/>
      <c r="L38" s="17"/>
    </row>
    <row r="39" spans="1:14" s="14" customFormat="1" ht="15.75" x14ac:dyDescent="0.25">
      <c r="A39" s="82" t="s">
        <v>34</v>
      </c>
      <c r="B39" s="52"/>
      <c r="C39" s="53">
        <v>0</v>
      </c>
      <c r="D39" s="54">
        <v>199.35</v>
      </c>
      <c r="E39" s="73"/>
      <c r="F39" s="56">
        <v>0</v>
      </c>
      <c r="G39" s="57">
        <v>0</v>
      </c>
      <c r="H39" s="56">
        <f t="shared" si="2"/>
        <v>0</v>
      </c>
      <c r="I39" s="57">
        <f t="shared" si="3"/>
        <v>0</v>
      </c>
      <c r="J39" s="58"/>
      <c r="K39" s="58"/>
      <c r="L39" s="17"/>
    </row>
    <row r="40" spans="1:14" s="14" customFormat="1" ht="15.75" x14ac:dyDescent="0.25">
      <c r="A40" s="65" t="s">
        <v>35</v>
      </c>
      <c r="B40" s="52"/>
      <c r="C40" s="53">
        <v>0</v>
      </c>
      <c r="D40" s="54">
        <v>5.54</v>
      </c>
      <c r="E40" s="73"/>
      <c r="F40" s="56">
        <v>0</v>
      </c>
      <c r="G40" s="57">
        <v>0</v>
      </c>
      <c r="H40" s="56">
        <f t="shared" si="2"/>
        <v>0</v>
      </c>
      <c r="I40" s="57">
        <f t="shared" si="3"/>
        <v>0</v>
      </c>
      <c r="J40" s="58"/>
      <c r="K40" s="58"/>
      <c r="L40" s="17"/>
    </row>
    <row r="41" spans="1:14" s="14" customFormat="1" ht="15.75" x14ac:dyDescent="0.25">
      <c r="A41" s="65" t="s">
        <v>36</v>
      </c>
      <c r="B41" s="52"/>
      <c r="C41" s="53">
        <v>0</v>
      </c>
      <c r="D41" s="54">
        <v>7.03</v>
      </c>
      <c r="E41" s="73"/>
      <c r="F41" s="56">
        <v>0</v>
      </c>
      <c r="G41" s="57">
        <v>0</v>
      </c>
      <c r="H41" s="56">
        <f t="shared" si="2"/>
        <v>0</v>
      </c>
      <c r="I41" s="57">
        <f t="shared" si="3"/>
        <v>0</v>
      </c>
      <c r="J41" s="58"/>
      <c r="K41" s="58"/>
      <c r="L41" s="17"/>
    </row>
    <row r="42" spans="1:14" s="14" customFormat="1" ht="15.75" x14ac:dyDescent="0.25">
      <c r="A42" s="62" t="s">
        <v>37</v>
      </c>
      <c r="B42" s="52"/>
      <c r="C42" s="53">
        <v>0</v>
      </c>
      <c r="D42" s="54">
        <v>63.03</v>
      </c>
      <c r="E42" s="73"/>
      <c r="F42" s="56">
        <v>90</v>
      </c>
      <c r="G42" s="57">
        <v>0</v>
      </c>
      <c r="H42" s="56">
        <f t="shared" si="2"/>
        <v>9</v>
      </c>
      <c r="I42" s="57">
        <f t="shared" si="3"/>
        <v>0</v>
      </c>
      <c r="J42" s="58">
        <f>SUM(H42:I42)</f>
        <v>9</v>
      </c>
      <c r="K42" s="58"/>
      <c r="L42" s="17"/>
    </row>
    <row r="43" spans="1:14" s="14" customFormat="1" ht="15.75" x14ac:dyDescent="0.25">
      <c r="A43" s="82" t="s">
        <v>57</v>
      </c>
      <c r="B43" s="52">
        <v>2</v>
      </c>
      <c r="C43" s="53">
        <v>0</v>
      </c>
      <c r="D43" s="54">
        <v>52.72</v>
      </c>
      <c r="E43" s="68">
        <f>(B43/D43)+0.01</f>
        <v>4.7936267071320184E-2</v>
      </c>
      <c r="F43" s="56">
        <v>367</v>
      </c>
      <c r="G43" s="57">
        <v>191</v>
      </c>
      <c r="H43" s="56">
        <f t="shared" si="2"/>
        <v>36.700000000000003</v>
      </c>
      <c r="I43" s="57">
        <f t="shared" si="3"/>
        <v>19.100000000000001</v>
      </c>
      <c r="J43" s="58"/>
      <c r="K43" s="58">
        <f t="shared" ref="K43" si="9">SUM(H43:I43)</f>
        <v>55.800000000000004</v>
      </c>
      <c r="L43" s="17"/>
    </row>
    <row r="44" spans="1:14" s="14" customFormat="1" ht="15.75" x14ac:dyDescent="0.25">
      <c r="A44" s="82" t="s">
        <v>38</v>
      </c>
      <c r="B44" s="52"/>
      <c r="C44" s="53">
        <v>0</v>
      </c>
      <c r="D44" s="54">
        <v>219.57</v>
      </c>
      <c r="E44" s="70"/>
      <c r="F44" s="56">
        <v>1264</v>
      </c>
      <c r="G44" s="57">
        <v>903</v>
      </c>
      <c r="H44" s="56">
        <f t="shared" si="2"/>
        <v>126.4</v>
      </c>
      <c r="I44" s="57">
        <f t="shared" si="3"/>
        <v>90.300000000000011</v>
      </c>
      <c r="J44" s="58">
        <f>SUM(H44:I44)</f>
        <v>216.70000000000002</v>
      </c>
      <c r="K44" s="58"/>
      <c r="L44" s="17"/>
    </row>
    <row r="45" spans="1:14" s="14" customFormat="1" ht="15.75" x14ac:dyDescent="0.25">
      <c r="A45" s="82" t="s">
        <v>39</v>
      </c>
      <c r="B45" s="52">
        <v>158</v>
      </c>
      <c r="C45" s="53">
        <v>0</v>
      </c>
      <c r="D45" s="54">
        <v>3001.08</v>
      </c>
      <c r="E45" s="68">
        <f t="shared" ref="E45" si="10">B45/D45</f>
        <v>5.2647713489810337E-2</v>
      </c>
      <c r="F45" s="56">
        <v>42827</v>
      </c>
      <c r="G45" s="57">
        <v>12867</v>
      </c>
      <c r="H45" s="56">
        <f t="shared" si="2"/>
        <v>4282.7</v>
      </c>
      <c r="I45" s="57">
        <f t="shared" si="3"/>
        <v>1286.7</v>
      </c>
      <c r="J45" s="58"/>
      <c r="K45" s="58">
        <v>8796</v>
      </c>
      <c r="L45" s="17"/>
      <c r="N45" s="19">
        <f>SUM(K45:K51)</f>
        <v>8796</v>
      </c>
    </row>
    <row r="46" spans="1:14" s="14" customFormat="1" ht="15.75" x14ac:dyDescent="0.25">
      <c r="A46" s="65" t="s">
        <v>73</v>
      </c>
      <c r="B46" s="52"/>
      <c r="C46" s="72"/>
      <c r="D46" s="54"/>
      <c r="E46" s="68"/>
      <c r="F46" s="56">
        <v>2315</v>
      </c>
      <c r="G46" s="57">
        <v>2091</v>
      </c>
      <c r="H46" s="56">
        <f t="shared" si="2"/>
        <v>231.5</v>
      </c>
      <c r="I46" s="57">
        <f t="shared" si="3"/>
        <v>209.10000000000002</v>
      </c>
      <c r="J46" s="58"/>
      <c r="K46" s="58"/>
      <c r="L46" s="17"/>
    </row>
    <row r="47" spans="1:14" s="14" customFormat="1" ht="15.75" x14ac:dyDescent="0.25">
      <c r="A47" s="65" t="s">
        <v>74</v>
      </c>
      <c r="B47" s="52"/>
      <c r="C47" s="72"/>
      <c r="D47" s="54"/>
      <c r="E47" s="68"/>
      <c r="F47" s="56">
        <v>345</v>
      </c>
      <c r="G47" s="57">
        <v>787</v>
      </c>
      <c r="H47" s="56">
        <f t="shared" si="2"/>
        <v>34.5</v>
      </c>
      <c r="I47" s="57">
        <f t="shared" si="3"/>
        <v>78.7</v>
      </c>
      <c r="J47" s="58"/>
      <c r="K47" s="58"/>
      <c r="L47" s="17"/>
    </row>
    <row r="48" spans="1:14" s="14" customFormat="1" ht="15.75" x14ac:dyDescent="0.25">
      <c r="A48" s="65" t="s">
        <v>75</v>
      </c>
      <c r="B48" s="52"/>
      <c r="C48" s="72"/>
      <c r="D48" s="54"/>
      <c r="E48" s="68"/>
      <c r="F48" s="56">
        <v>2101</v>
      </c>
      <c r="G48" s="57">
        <v>5729</v>
      </c>
      <c r="H48" s="56">
        <f t="shared" si="2"/>
        <v>210.10000000000002</v>
      </c>
      <c r="I48" s="57">
        <f t="shared" si="3"/>
        <v>572.9</v>
      </c>
      <c r="J48" s="58"/>
      <c r="K48" s="58"/>
      <c r="L48" s="17"/>
    </row>
    <row r="49" spans="1:39" s="14" customFormat="1" ht="15.75" x14ac:dyDescent="0.25">
      <c r="A49" s="65" t="s">
        <v>76</v>
      </c>
      <c r="B49" s="52"/>
      <c r="C49" s="72"/>
      <c r="D49" s="54"/>
      <c r="E49" s="68"/>
      <c r="F49" s="56">
        <v>3479</v>
      </c>
      <c r="G49" s="57">
        <v>9911</v>
      </c>
      <c r="H49" s="56">
        <f t="shared" si="2"/>
        <v>347.90000000000003</v>
      </c>
      <c r="I49" s="57">
        <f t="shared" si="3"/>
        <v>991.1</v>
      </c>
      <c r="J49" s="58"/>
      <c r="K49" s="58"/>
      <c r="L49" s="17"/>
    </row>
    <row r="50" spans="1:39" s="14" customFormat="1" ht="15.75" x14ac:dyDescent="0.25">
      <c r="A50" s="65" t="s">
        <v>77</v>
      </c>
      <c r="B50" s="52"/>
      <c r="C50" s="72"/>
      <c r="D50" s="54"/>
      <c r="E50" s="68"/>
      <c r="F50" s="56">
        <v>2757</v>
      </c>
      <c r="G50" s="57">
        <v>2746</v>
      </c>
      <c r="H50" s="56">
        <f t="shared" si="2"/>
        <v>275.7</v>
      </c>
      <c r="I50" s="57">
        <f t="shared" si="3"/>
        <v>274.60000000000002</v>
      </c>
      <c r="J50" s="58"/>
      <c r="K50" s="58"/>
      <c r="L50" s="17"/>
    </row>
    <row r="51" spans="1:39" s="14" customFormat="1" ht="15.75" x14ac:dyDescent="0.25">
      <c r="A51" s="65" t="s">
        <v>78</v>
      </c>
      <c r="B51" s="52"/>
      <c r="C51" s="72"/>
      <c r="D51" s="54"/>
      <c r="E51" s="68"/>
      <c r="F51" s="56">
        <v>0</v>
      </c>
      <c r="G51" s="57">
        <v>0</v>
      </c>
      <c r="H51" s="56">
        <f t="shared" si="2"/>
        <v>0</v>
      </c>
      <c r="I51" s="57">
        <f t="shared" si="3"/>
        <v>0</v>
      </c>
      <c r="J51" s="58"/>
      <c r="K51" s="58"/>
      <c r="L51" s="17"/>
      <c r="M51" s="13"/>
      <c r="N51" s="21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</row>
    <row r="52" spans="1:39" s="14" customFormat="1" ht="15.75" x14ac:dyDescent="0.25">
      <c r="A52" s="82" t="s">
        <v>40</v>
      </c>
      <c r="B52" s="52"/>
      <c r="C52" s="53">
        <v>0</v>
      </c>
      <c r="D52" s="54">
        <v>36</v>
      </c>
      <c r="E52" s="74"/>
      <c r="F52" s="56">
        <v>392</v>
      </c>
      <c r="G52" s="57">
        <v>645</v>
      </c>
      <c r="H52" s="56">
        <f t="shared" si="2"/>
        <v>39.200000000000003</v>
      </c>
      <c r="I52" s="57">
        <f t="shared" si="3"/>
        <v>64.5</v>
      </c>
      <c r="J52" s="58">
        <f>SUM(H52:I52)</f>
        <v>103.7</v>
      </c>
      <c r="K52" s="58"/>
      <c r="L52" s="17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</row>
    <row r="53" spans="1:39" s="14" customFormat="1" ht="15.75" x14ac:dyDescent="0.25">
      <c r="A53" s="62" t="s">
        <v>41</v>
      </c>
      <c r="B53" s="52"/>
      <c r="C53" s="53">
        <v>0</v>
      </c>
      <c r="D53" s="54">
        <v>54.63</v>
      </c>
      <c r="E53" s="74"/>
      <c r="F53" s="56">
        <v>225</v>
      </c>
      <c r="G53" s="57">
        <v>0</v>
      </c>
      <c r="H53" s="56">
        <f t="shared" si="2"/>
        <v>22.5</v>
      </c>
      <c r="I53" s="57">
        <f t="shared" si="3"/>
        <v>0</v>
      </c>
      <c r="J53" s="58">
        <f>SUM(H53:I53)</f>
        <v>22.5</v>
      </c>
      <c r="K53" s="58"/>
      <c r="L53" s="17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</row>
    <row r="54" spans="1:39" s="14" customFormat="1" ht="15.75" x14ac:dyDescent="0.25">
      <c r="A54" s="82" t="s">
        <v>42</v>
      </c>
      <c r="B54" s="52"/>
      <c r="C54" s="53">
        <v>0</v>
      </c>
      <c r="D54" s="54">
        <v>3</v>
      </c>
      <c r="E54" s="74"/>
      <c r="F54" s="56">
        <v>0</v>
      </c>
      <c r="G54" s="57">
        <v>0</v>
      </c>
      <c r="H54" s="56">
        <f t="shared" si="2"/>
        <v>0</v>
      </c>
      <c r="I54" s="57">
        <f t="shared" si="3"/>
        <v>0</v>
      </c>
      <c r="J54" s="58"/>
      <c r="K54" s="58"/>
      <c r="L54" s="17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</row>
    <row r="55" spans="1:39" s="14" customFormat="1" ht="15.75" x14ac:dyDescent="0.25">
      <c r="A55" s="65" t="s">
        <v>43</v>
      </c>
      <c r="B55" s="52"/>
      <c r="C55" s="53">
        <v>0</v>
      </c>
      <c r="D55" s="54">
        <v>83.86</v>
      </c>
      <c r="E55" s="74"/>
      <c r="F55" s="56">
        <v>6174</v>
      </c>
      <c r="G55" s="57">
        <v>1891</v>
      </c>
      <c r="H55" s="56">
        <f t="shared" si="2"/>
        <v>617.40000000000009</v>
      </c>
      <c r="I55" s="57">
        <f t="shared" si="3"/>
        <v>189.10000000000002</v>
      </c>
      <c r="J55" s="58">
        <f>SUM(H55:I55)</f>
        <v>806.50000000000011</v>
      </c>
      <c r="K55" s="58"/>
      <c r="L55" s="17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</row>
    <row r="56" spans="1:39" s="14" customFormat="1" ht="15.75" x14ac:dyDescent="0.25">
      <c r="A56" s="82" t="s">
        <v>44</v>
      </c>
      <c r="B56" s="52">
        <v>33</v>
      </c>
      <c r="C56" s="53">
        <v>0</v>
      </c>
      <c r="D56" s="54">
        <v>293.5</v>
      </c>
      <c r="E56" s="68">
        <f t="shared" ref="E56:E67" si="11">B56/D56</f>
        <v>0.11243611584327087</v>
      </c>
      <c r="F56" s="56">
        <v>8807</v>
      </c>
      <c r="G56" s="57">
        <v>4421</v>
      </c>
      <c r="H56" s="56">
        <f t="shared" si="2"/>
        <v>880.7</v>
      </c>
      <c r="I56" s="57">
        <f t="shared" si="3"/>
        <v>442.1</v>
      </c>
      <c r="J56" s="58"/>
      <c r="K56" s="58">
        <f>SUM(H56:I56)</f>
        <v>1322.8000000000002</v>
      </c>
      <c r="L56" s="17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</row>
    <row r="57" spans="1:39" s="14" customFormat="1" ht="15.75" x14ac:dyDescent="0.25">
      <c r="A57" s="82" t="s">
        <v>72</v>
      </c>
      <c r="B57" s="52">
        <v>88</v>
      </c>
      <c r="C57" s="53">
        <v>0</v>
      </c>
      <c r="D57" s="54">
        <v>484.6</v>
      </c>
      <c r="E57" s="68">
        <f t="shared" si="11"/>
        <v>0.18159306644655385</v>
      </c>
      <c r="F57" s="56">
        <v>5344</v>
      </c>
      <c r="G57" s="57">
        <v>4397</v>
      </c>
      <c r="H57" s="56">
        <f t="shared" si="2"/>
        <v>534.4</v>
      </c>
      <c r="I57" s="57">
        <f t="shared" si="3"/>
        <v>439.70000000000005</v>
      </c>
      <c r="J57" s="58"/>
      <c r="K57" s="58">
        <f>SUM(H57:I57)</f>
        <v>974.1</v>
      </c>
      <c r="L57" s="17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</row>
    <row r="58" spans="1:39" s="14" customFormat="1" ht="15.75" x14ac:dyDescent="0.25">
      <c r="A58" s="82" t="s">
        <v>64</v>
      </c>
      <c r="B58" s="52"/>
      <c r="C58" s="53">
        <v>0</v>
      </c>
      <c r="D58" s="54">
        <v>63.05</v>
      </c>
      <c r="E58" s="73"/>
      <c r="F58" s="56">
        <v>0</v>
      </c>
      <c r="G58" s="57">
        <v>0</v>
      </c>
      <c r="H58" s="56">
        <f t="shared" si="2"/>
        <v>0</v>
      </c>
      <c r="I58" s="57">
        <f t="shared" si="3"/>
        <v>0</v>
      </c>
      <c r="J58" s="58"/>
      <c r="K58" s="58"/>
      <c r="L58" s="17"/>
      <c r="M58" s="13"/>
      <c r="N58" s="22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</row>
    <row r="59" spans="1:39" s="14" customFormat="1" ht="15.75" x14ac:dyDescent="0.25">
      <c r="A59" s="65" t="s">
        <v>45</v>
      </c>
      <c r="B59" s="52"/>
      <c r="C59" s="53">
        <v>0</v>
      </c>
      <c r="D59" s="54">
        <v>217.84</v>
      </c>
      <c r="E59" s="73"/>
      <c r="F59" s="56">
        <v>45889</v>
      </c>
      <c r="G59" s="57">
        <v>46677</v>
      </c>
      <c r="H59" s="56">
        <f t="shared" si="2"/>
        <v>4588.9000000000005</v>
      </c>
      <c r="I59" s="57">
        <f t="shared" si="3"/>
        <v>4667.7</v>
      </c>
      <c r="J59" s="58">
        <f t="shared" ref="J59:J69" si="12">SUM(H59:I59)</f>
        <v>9256.6</v>
      </c>
      <c r="K59" s="58"/>
      <c r="L59" s="17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</row>
    <row r="60" spans="1:39" s="14" customFormat="1" ht="15.75" x14ac:dyDescent="0.25">
      <c r="A60" s="82" t="s">
        <v>65</v>
      </c>
      <c r="B60" s="52"/>
      <c r="C60" s="53">
        <v>0</v>
      </c>
      <c r="D60" s="54">
        <v>525.79</v>
      </c>
      <c r="E60" s="73"/>
      <c r="F60" s="56">
        <v>17863</v>
      </c>
      <c r="G60" s="57">
        <v>11500</v>
      </c>
      <c r="H60" s="56">
        <f t="shared" si="2"/>
        <v>1786.3000000000002</v>
      </c>
      <c r="I60" s="57">
        <f t="shared" si="3"/>
        <v>1150</v>
      </c>
      <c r="J60" s="58">
        <f t="shared" si="12"/>
        <v>2936.3</v>
      </c>
      <c r="K60" s="58"/>
      <c r="L60" s="17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</row>
    <row r="61" spans="1:39" s="14" customFormat="1" ht="15.75" x14ac:dyDescent="0.25">
      <c r="A61" s="82" t="s">
        <v>46</v>
      </c>
      <c r="B61" s="52">
        <v>30</v>
      </c>
      <c r="C61" s="53">
        <v>0</v>
      </c>
      <c r="D61" s="54">
        <v>4275.55</v>
      </c>
      <c r="E61" s="67">
        <f>B61/D61</f>
        <v>7.0166411338892067E-3</v>
      </c>
      <c r="F61" s="56">
        <v>51836</v>
      </c>
      <c r="G61" s="57">
        <v>57772</v>
      </c>
      <c r="H61" s="56">
        <f t="shared" si="2"/>
        <v>5183.6000000000004</v>
      </c>
      <c r="I61" s="57">
        <f t="shared" si="3"/>
        <v>5777.2000000000007</v>
      </c>
      <c r="J61" s="58">
        <f t="shared" si="12"/>
        <v>10960.800000000001</v>
      </c>
      <c r="K61" s="58"/>
      <c r="L61" s="17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</row>
    <row r="62" spans="1:39" s="13" customFormat="1" ht="15.75" x14ac:dyDescent="0.25">
      <c r="A62" s="65" t="s">
        <v>59</v>
      </c>
      <c r="B62" s="52"/>
      <c r="C62" s="53">
        <v>0</v>
      </c>
      <c r="D62" s="54">
        <v>145</v>
      </c>
      <c r="E62" s="73"/>
      <c r="F62" s="56">
        <v>1932</v>
      </c>
      <c r="G62" s="57">
        <v>1699</v>
      </c>
      <c r="H62" s="56">
        <f t="shared" si="2"/>
        <v>193.20000000000002</v>
      </c>
      <c r="I62" s="57">
        <f t="shared" si="3"/>
        <v>169.9</v>
      </c>
      <c r="J62" s="58">
        <f t="shared" si="12"/>
        <v>363.1</v>
      </c>
      <c r="K62" s="58"/>
      <c r="L62" s="17"/>
    </row>
    <row r="63" spans="1:39" s="14" customFormat="1" ht="15.75" x14ac:dyDescent="0.25">
      <c r="A63" s="65" t="s">
        <v>47</v>
      </c>
      <c r="B63" s="52"/>
      <c r="C63" s="53">
        <v>0</v>
      </c>
      <c r="D63" s="54">
        <v>198.31</v>
      </c>
      <c r="E63" s="73"/>
      <c r="F63" s="56">
        <v>4845</v>
      </c>
      <c r="G63" s="57">
        <v>4537</v>
      </c>
      <c r="H63" s="56">
        <f t="shared" si="2"/>
        <v>484.5</v>
      </c>
      <c r="I63" s="57">
        <f t="shared" si="3"/>
        <v>453.70000000000005</v>
      </c>
      <c r="J63" s="58">
        <f t="shared" si="12"/>
        <v>938.2</v>
      </c>
      <c r="K63" s="58"/>
      <c r="L63" s="17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</row>
    <row r="64" spans="1:39" s="11" customFormat="1" ht="15.75" x14ac:dyDescent="0.25">
      <c r="A64" s="65" t="s">
        <v>48</v>
      </c>
      <c r="B64" s="52"/>
      <c r="C64" s="53">
        <v>0</v>
      </c>
      <c r="D64" s="54">
        <v>10.42</v>
      </c>
      <c r="E64" s="73"/>
      <c r="F64" s="56">
        <v>10526</v>
      </c>
      <c r="G64" s="57">
        <v>5033</v>
      </c>
      <c r="H64" s="56">
        <f t="shared" si="2"/>
        <v>1052.6000000000001</v>
      </c>
      <c r="I64" s="57">
        <f t="shared" si="3"/>
        <v>503.3</v>
      </c>
      <c r="J64" s="58">
        <f t="shared" si="12"/>
        <v>1555.9</v>
      </c>
      <c r="K64" s="58"/>
      <c r="L64" s="17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</row>
    <row r="65" spans="1:44" s="11" customFormat="1" ht="14.25" customHeight="1" x14ac:dyDescent="0.25">
      <c r="A65" s="82" t="s">
        <v>49</v>
      </c>
      <c r="B65" s="52">
        <v>26</v>
      </c>
      <c r="C65" s="53">
        <v>0</v>
      </c>
      <c r="D65" s="54">
        <v>221.21</v>
      </c>
      <c r="E65" s="71">
        <f t="shared" si="11"/>
        <v>0.11753537362687039</v>
      </c>
      <c r="F65" s="56">
        <v>10171</v>
      </c>
      <c r="G65" s="57">
        <v>22827</v>
      </c>
      <c r="H65" s="56">
        <f t="shared" si="2"/>
        <v>1017.1</v>
      </c>
      <c r="I65" s="57">
        <f t="shared" si="3"/>
        <v>2282.7000000000003</v>
      </c>
      <c r="J65" s="58"/>
      <c r="K65" s="58">
        <f>SUM(H65:I65)</f>
        <v>3299.8</v>
      </c>
      <c r="L65" s="17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</row>
    <row r="66" spans="1:44" s="11" customFormat="1" ht="15.75" x14ac:dyDescent="0.25">
      <c r="A66" s="82" t="s">
        <v>58</v>
      </c>
      <c r="B66" s="52"/>
      <c r="C66" s="53">
        <v>0</v>
      </c>
      <c r="D66" s="54">
        <v>93.63</v>
      </c>
      <c r="E66" s="73"/>
      <c r="F66" s="56">
        <v>4210</v>
      </c>
      <c r="G66" s="57">
        <v>7152</v>
      </c>
      <c r="H66" s="56">
        <f t="shared" si="2"/>
        <v>421</v>
      </c>
      <c r="I66" s="57">
        <f t="shared" si="3"/>
        <v>715.2</v>
      </c>
      <c r="J66" s="58">
        <f t="shared" si="12"/>
        <v>1136.2</v>
      </c>
      <c r="K66" s="58"/>
      <c r="L66" s="17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</row>
    <row r="67" spans="1:44" s="11" customFormat="1" ht="15.75" x14ac:dyDescent="0.25">
      <c r="A67" s="82" t="s">
        <v>50</v>
      </c>
      <c r="B67" s="52">
        <v>156</v>
      </c>
      <c r="C67" s="53">
        <v>0</v>
      </c>
      <c r="D67" s="54">
        <v>2845.08</v>
      </c>
      <c r="E67" s="71">
        <f t="shared" si="11"/>
        <v>5.4831498587034462E-2</v>
      </c>
      <c r="F67" s="56">
        <v>52442</v>
      </c>
      <c r="G67" s="57">
        <v>41968</v>
      </c>
      <c r="H67" s="56">
        <f t="shared" si="2"/>
        <v>5244.2000000000007</v>
      </c>
      <c r="I67" s="57">
        <f t="shared" si="3"/>
        <v>4196.8</v>
      </c>
      <c r="J67" s="58"/>
      <c r="K67" s="58">
        <f>SUM(H67:I67)</f>
        <v>9441</v>
      </c>
      <c r="L67" s="17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</row>
    <row r="68" spans="1:44" s="14" customFormat="1" ht="15.75" x14ac:dyDescent="0.25">
      <c r="A68" s="82" t="s">
        <v>51</v>
      </c>
      <c r="B68" s="52">
        <v>49</v>
      </c>
      <c r="C68" s="53">
        <v>0</v>
      </c>
      <c r="D68" s="54">
        <v>467.09</v>
      </c>
      <c r="E68" s="68">
        <v>0.08</v>
      </c>
      <c r="F68" s="56">
        <v>32484</v>
      </c>
      <c r="G68" s="57">
        <v>19836</v>
      </c>
      <c r="H68" s="56">
        <f t="shared" si="2"/>
        <v>3248.4</v>
      </c>
      <c r="I68" s="57">
        <f t="shared" si="3"/>
        <v>1983.6000000000001</v>
      </c>
      <c r="J68" s="58"/>
      <c r="K68" s="58">
        <f>SUM(H68:I68)</f>
        <v>5232</v>
      </c>
      <c r="L68" s="17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</row>
    <row r="69" spans="1:44" s="14" customFormat="1" ht="16.5" thickBot="1" x14ac:dyDescent="0.3">
      <c r="A69" s="82" t="s">
        <v>52</v>
      </c>
      <c r="B69" s="52"/>
      <c r="C69" s="53">
        <v>0</v>
      </c>
      <c r="D69" s="54">
        <v>234.03</v>
      </c>
      <c r="E69" s="75"/>
      <c r="F69" s="56">
        <v>6207</v>
      </c>
      <c r="G69" s="57">
        <v>7339</v>
      </c>
      <c r="H69" s="56">
        <f t="shared" ref="H69" si="13">F69*0.1</f>
        <v>620.70000000000005</v>
      </c>
      <c r="I69" s="57">
        <f t="shared" ref="I69" si="14">G69*0.1</f>
        <v>733.90000000000009</v>
      </c>
      <c r="J69" s="58">
        <f t="shared" si="12"/>
        <v>1354.6000000000001</v>
      </c>
      <c r="K69" s="58"/>
      <c r="L69" s="17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</row>
    <row r="70" spans="1:44" s="24" customFormat="1" ht="16.5" thickBot="1" x14ac:dyDescent="0.3">
      <c r="A70" s="76" t="s">
        <v>53</v>
      </c>
      <c r="B70" s="76">
        <f>SUM(B10:B69)</f>
        <v>1414</v>
      </c>
      <c r="C70" s="76">
        <v>0</v>
      </c>
      <c r="D70" s="77">
        <f>SUM(D10:D69)</f>
        <v>23595.789999999997</v>
      </c>
      <c r="E70" s="78">
        <f>B70/D70</f>
        <v>5.9925944416355639E-2</v>
      </c>
      <c r="F70" s="79">
        <f t="shared" ref="F70:I70" si="15">SUM(F10:F69)</f>
        <v>854732</v>
      </c>
      <c r="G70" s="79">
        <f>SUM(G10:G69)</f>
        <v>965582</v>
      </c>
      <c r="H70" s="79">
        <f t="shared" si="15"/>
        <v>85473.199999999983</v>
      </c>
      <c r="I70" s="79">
        <f t="shared" si="15"/>
        <v>96558.200000000012</v>
      </c>
      <c r="J70" s="80">
        <f>SUM(J10:J69)</f>
        <v>32131</v>
      </c>
      <c r="K70" s="81">
        <f>SUM(K10:K69)-1</f>
        <v>149900.4</v>
      </c>
      <c r="L70" s="17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</row>
    <row r="71" spans="1:44" s="26" customFormat="1" ht="15.75" hidden="1" x14ac:dyDescent="0.25">
      <c r="A71" s="82" t="s">
        <v>54</v>
      </c>
      <c r="B71" s="83"/>
      <c r="C71" s="83"/>
      <c r="D71" s="83"/>
      <c r="E71" s="83"/>
      <c r="F71" s="83"/>
      <c r="G71" s="83"/>
      <c r="H71" s="83"/>
      <c r="I71" s="83"/>
      <c r="J71" s="51"/>
      <c r="K71" s="51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25"/>
      <c r="AO71" s="25"/>
      <c r="AP71" s="25"/>
      <c r="AQ71" s="25"/>
      <c r="AR71" s="25"/>
    </row>
    <row r="72" spans="1:44" s="28" customFormat="1" ht="15.75" hidden="1" x14ac:dyDescent="0.25">
      <c r="A72" s="82" t="s">
        <v>55</v>
      </c>
      <c r="B72" s="83"/>
      <c r="C72" s="83"/>
      <c r="D72" s="83"/>
      <c r="E72" s="51"/>
      <c r="F72" s="84"/>
      <c r="G72" s="84"/>
      <c r="H72" s="51"/>
      <c r="I72" s="85"/>
      <c r="J72" s="51"/>
      <c r="K72" s="51"/>
      <c r="L72" s="27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</row>
    <row r="73" spans="1:44" s="28" customFormat="1" ht="15.75" hidden="1" x14ac:dyDescent="0.25">
      <c r="A73" s="82" t="s">
        <v>67</v>
      </c>
      <c r="B73" s="83"/>
      <c r="C73" s="83"/>
      <c r="D73" s="83"/>
      <c r="E73" s="83"/>
      <c r="F73" s="86"/>
      <c r="G73" s="86"/>
      <c r="H73" s="83"/>
      <c r="I73" s="87"/>
      <c r="J73" s="51"/>
      <c r="K73" s="51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</row>
    <row r="74" spans="1:44" s="11" customFormat="1" ht="15.75" hidden="1" x14ac:dyDescent="0.25">
      <c r="A74" s="88" t="s">
        <v>71</v>
      </c>
      <c r="B74" s="89"/>
      <c r="C74" s="89"/>
      <c r="D74" s="90"/>
      <c r="E74" s="89"/>
      <c r="F74" s="89"/>
      <c r="G74" s="91"/>
      <c r="H74" s="89"/>
      <c r="I74" s="89"/>
      <c r="J74" s="51"/>
      <c r="K74" s="51"/>
      <c r="L74" s="13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</row>
    <row r="75" spans="1:44" s="11" customFormat="1" ht="16.5" hidden="1" thickBot="1" x14ac:dyDescent="0.3">
      <c r="A75" s="12"/>
      <c r="B75" s="12"/>
      <c r="C75" s="12"/>
      <c r="D75" s="12"/>
      <c r="E75" s="12"/>
      <c r="F75" s="12"/>
      <c r="G75" s="12"/>
      <c r="H75" s="12"/>
      <c r="I75" s="12"/>
      <c r="J75" s="13"/>
      <c r="K75" s="13"/>
      <c r="L75" s="13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</row>
    <row r="76" spans="1:44" s="11" customFormat="1" ht="17.25" hidden="1" thickTop="1" thickBot="1" x14ac:dyDescent="0.3">
      <c r="A76" s="12"/>
      <c r="B76" s="12"/>
      <c r="C76" s="12"/>
      <c r="D76" s="12"/>
      <c r="E76" s="1"/>
      <c r="F76" s="2" t="s">
        <v>61</v>
      </c>
      <c r="G76" s="3">
        <f>SUM(F70:G70)</f>
        <v>1820314</v>
      </c>
      <c r="H76" s="4">
        <v>0.1</v>
      </c>
      <c r="I76" s="3">
        <f>SUM(H70:I70)</f>
        <v>182031.4</v>
      </c>
      <c r="J76" s="2" t="s">
        <v>62</v>
      </c>
      <c r="K76" s="5">
        <f>SUM(J70:K70)</f>
        <v>182031.4</v>
      </c>
      <c r="L76" s="21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</row>
    <row r="77" spans="1:44" s="11" customFormat="1" ht="17.25" hidden="1" thickTop="1" thickBot="1" x14ac:dyDescent="0.3">
      <c r="A77" s="12"/>
      <c r="B77" s="12"/>
      <c r="C77" s="12"/>
      <c r="D77" s="12"/>
      <c r="E77" s="12"/>
      <c r="F77" s="12"/>
      <c r="G77" s="12"/>
      <c r="H77" s="12"/>
      <c r="I77" s="3">
        <f>SUM(H10:I69)</f>
        <v>182031.40000000011</v>
      </c>
      <c r="J77" s="13"/>
      <c r="K77" s="5">
        <f>SUM(J10:K69)</f>
        <v>182032.4</v>
      </c>
      <c r="L77" s="21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</row>
    <row r="78" spans="1:44" x14ac:dyDescent="0.25">
      <c r="K78" s="30"/>
      <c r="L78" s="30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</row>
    <row r="79" spans="1:44" x14ac:dyDescent="0.25">
      <c r="K79" s="30"/>
      <c r="L79" s="30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</row>
    <row r="80" spans="1:44" x14ac:dyDescent="0.25">
      <c r="K80" s="30"/>
      <c r="L80" s="30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</row>
    <row r="81" spans="11:39" x14ac:dyDescent="0.25">
      <c r="K81" s="30"/>
      <c r="L81" s="30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</row>
    <row r="82" spans="11:39" x14ac:dyDescent="0.25">
      <c r="K82" s="30"/>
      <c r="L82" s="30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</row>
    <row r="83" spans="11:39" x14ac:dyDescent="0.25">
      <c r="K83" s="30"/>
      <c r="L83" s="30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</row>
    <row r="84" spans="11:39" x14ac:dyDescent="0.25">
      <c r="K84" s="30"/>
      <c r="L84" s="30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</row>
    <row r="85" spans="11:39" x14ac:dyDescent="0.25">
      <c r="K85" s="30"/>
      <c r="L85" s="30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</row>
    <row r="86" spans="11:39" x14ac:dyDescent="0.25">
      <c r="K86" s="30"/>
      <c r="L86" s="30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</row>
    <row r="87" spans="11:39" x14ac:dyDescent="0.25">
      <c r="K87" s="30"/>
      <c r="L87" s="30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</row>
    <row r="88" spans="11:39" x14ac:dyDescent="0.25">
      <c r="K88" s="30"/>
      <c r="L88" s="30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</row>
    <row r="89" spans="11:39" x14ac:dyDescent="0.25">
      <c r="K89" s="30"/>
      <c r="L89" s="30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</row>
    <row r="90" spans="11:39" x14ac:dyDescent="0.25">
      <c r="K90" s="30"/>
      <c r="L90" s="30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</row>
    <row r="91" spans="11:39" x14ac:dyDescent="0.25">
      <c r="K91" s="30"/>
      <c r="L91" s="30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</row>
    <row r="92" spans="11:39" x14ac:dyDescent="0.25">
      <c r="K92" s="30"/>
      <c r="L92" s="30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</row>
    <row r="93" spans="11:39" x14ac:dyDescent="0.25">
      <c r="K93" s="30"/>
      <c r="L93" s="30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</row>
  </sheetData>
  <mergeCells count="4">
    <mergeCell ref="A1:K1"/>
    <mergeCell ref="A2:K2"/>
    <mergeCell ref="A3:K3"/>
    <mergeCell ref="A6:K6"/>
  </mergeCells>
  <printOptions horizontalCentered="1" verticalCentered="1" gridLines="1"/>
  <pageMargins left="0.5" right="0.5" top="0.5" bottom="0.75" header="0.25" footer="0.43"/>
  <pageSetup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Auto Discount</vt:lpstr>
      <vt:lpstr>'Auto Discount'!Print_Area</vt:lpstr>
    </vt:vector>
  </TitlesOfParts>
  <Company>State of Montana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Kristie K. Rhodes</dc:creator>
  <cp:lastModifiedBy>Rhodes, Kristie</cp:lastModifiedBy>
  <cp:lastPrinted>2022-07-11T20:23:55Z</cp:lastPrinted>
  <dcterms:created xsi:type="dcterms:W3CDTF">2009-06-30T23:10:18Z</dcterms:created>
  <dcterms:modified xsi:type="dcterms:W3CDTF">2022-07-11T20:25:04Z</dcterms:modified>
</cp:coreProperties>
</file>