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3\2023 GL Cyber Premium Discount Program\"/>
    </mc:Choice>
  </mc:AlternateContent>
  <xr:revisionPtr revIDLastSave="0" documentId="13_ncr:1_{4CB19AD4-778E-4C41-BDFF-052C011C23AF}" xr6:coauthVersionLast="47" xr6:coauthVersionMax="47" xr10:uidLastSave="{00000000-0000-0000-0000-000000000000}"/>
  <bookViews>
    <workbookView xWindow="25080" yWindow="-2370" windowWidth="24240" windowHeight="17640" xr2:uid="{00000000-000D-0000-FFFF-FFFF00000000}"/>
  </bookViews>
  <sheets>
    <sheet name="GL Discount" sheetId="1" r:id="rId1"/>
  </sheets>
  <definedNames>
    <definedName name="_xlnm.Print_Area" localSheetId="0">'GL Discount'!$A$1:$K$72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J58" i="1"/>
  <c r="J32" i="1"/>
  <c r="K40" i="1"/>
  <c r="K39" i="1"/>
  <c r="K36" i="1"/>
  <c r="K35" i="1"/>
  <c r="K34" i="1"/>
  <c r="K33" i="1"/>
  <c r="K31" i="1"/>
  <c r="K30" i="1"/>
  <c r="K54" i="1"/>
  <c r="K60" i="1"/>
  <c r="G72" i="1" l="1"/>
  <c r="I62" i="1" l="1"/>
  <c r="J62" i="1" s="1"/>
  <c r="I39" i="1"/>
  <c r="I15" i="1"/>
  <c r="J15" i="1" s="1"/>
  <c r="B72" i="1"/>
  <c r="D10" i="1"/>
  <c r="E10" i="1"/>
  <c r="E16" i="1"/>
  <c r="E29" i="1"/>
  <c r="H72" i="1"/>
  <c r="I10" i="1"/>
  <c r="K10" i="1" s="1"/>
  <c r="I11" i="1"/>
  <c r="K11" i="1" s="1"/>
  <c r="I12" i="1"/>
  <c r="K12" i="1" s="1"/>
  <c r="I13" i="1"/>
  <c r="K13" i="1" s="1"/>
  <c r="I14" i="1"/>
  <c r="K14" i="1" s="1"/>
  <c r="I16" i="1"/>
  <c r="K16" i="1" s="1"/>
  <c r="I17" i="1"/>
  <c r="K17" i="1" s="1"/>
  <c r="I18" i="1"/>
  <c r="J18" i="1" s="1"/>
  <c r="I19" i="1"/>
  <c r="K19" i="1" s="1"/>
  <c r="I20" i="1"/>
  <c r="K20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I29" i="1"/>
  <c r="K29" i="1" s="1"/>
  <c r="I30" i="1"/>
  <c r="I21" i="1"/>
  <c r="K21" i="1" s="1"/>
  <c r="I31" i="1"/>
  <c r="I32" i="1"/>
  <c r="I33" i="1"/>
  <c r="I34" i="1"/>
  <c r="I35" i="1"/>
  <c r="I36" i="1"/>
  <c r="I37" i="1"/>
  <c r="J37" i="1" s="1"/>
  <c r="I38" i="1"/>
  <c r="I40" i="1"/>
  <c r="I41" i="1"/>
  <c r="J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J53" i="1" s="1"/>
  <c r="I54" i="1"/>
  <c r="I55" i="1"/>
  <c r="J55" i="1" s="1"/>
  <c r="I56" i="1"/>
  <c r="I57" i="1"/>
  <c r="K57" i="1" s="1"/>
  <c r="I58" i="1"/>
  <c r="I60" i="1"/>
  <c r="I61" i="1"/>
  <c r="J61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" i="1"/>
  <c r="F7" i="1"/>
  <c r="E7" i="1"/>
  <c r="J38" i="1"/>
  <c r="F16" i="1"/>
  <c r="F13" i="1"/>
  <c r="F71" i="1"/>
  <c r="F46" i="1"/>
  <c r="F36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J56" i="1"/>
  <c r="F56" i="1"/>
  <c r="F55" i="1"/>
  <c r="F54" i="1"/>
  <c r="F53" i="1"/>
  <c r="F45" i="1"/>
  <c r="F44" i="1"/>
  <c r="F43" i="1"/>
  <c r="F42" i="1"/>
  <c r="F41" i="1"/>
  <c r="F40" i="1"/>
  <c r="F39" i="1"/>
  <c r="F35" i="1"/>
  <c r="F34" i="1"/>
  <c r="F33" i="1"/>
  <c r="F32" i="1"/>
  <c r="F31" i="1"/>
  <c r="F29" i="1"/>
  <c r="F28" i="1"/>
  <c r="F19" i="1"/>
  <c r="F15" i="1"/>
  <c r="F14" i="1"/>
  <c r="F30" i="1"/>
  <c r="F10" i="1"/>
  <c r="E72" i="1"/>
  <c r="D72" i="1"/>
  <c r="K28" i="1"/>
  <c r="I72" i="1" l="1"/>
  <c r="J72" i="1"/>
  <c r="K72" i="1"/>
  <c r="K79" i="1" s="1"/>
  <c r="K80" i="1"/>
</calcChain>
</file>

<file path=xl/sharedStrings.xml><?xml version="1.0" encoding="utf-8"?>
<sst xmlns="http://schemas.openxmlformats.org/spreadsheetml/2006/main" count="149" uniqueCount="90">
  <si>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</si>
  <si>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</si>
  <si>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</si>
  <si>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</si>
  <si>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</si>
  <si>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</si>
  <si>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</si>
  <si>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</si>
  <si>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</si>
  <si>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</si>
  <si>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</si>
  <si>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</si>
  <si>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</si>
  <si>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</si>
  <si>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</si>
  <si>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</si>
  <si>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</si>
  <si>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</si>
  <si>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</si>
  <si>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</si>
  <si>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</si>
  <si>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</si>
  <si>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</si>
  <si>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</si>
  <si>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</si>
  <si>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</si>
  <si>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</si>
  <si>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</si>
  <si>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</si>
  <si>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</si>
  <si>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</si>
  <si>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</si>
  <si>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</si>
  <si>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</si>
  <si>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</si>
  <si>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</si>
  <si>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</si>
  <si>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</si>
  <si>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</si>
  <si>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</si>
  <si>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</si>
  <si>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</si>
  <si>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</si>
  <si>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</si>
  <si>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</si>
  <si>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</si>
  <si>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</si>
  <si>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</si>
  <si>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</si>
  <si>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</si>
  <si>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</si>
  <si>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</si>
  <si>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</si>
  <si>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COMMERCE MONTANA HERITAGE COMMISSION</t>
  </si>
  <si>
    <t>TRANSPORTATION-MOTOR POOL</t>
  </si>
  <si>
    <t>TRANSPORTATION-EQUIPMENT</t>
  </si>
  <si>
    <t>MONTANA STATE LIBRARY</t>
  </si>
  <si>
    <t>CORRECTIONS BOARD OF PARDONS</t>
  </si>
  <si>
    <t>CORRECTIONS MONTANA WOMEN'S PRISON</t>
  </si>
  <si>
    <t>CORRECTIONS PINE HILLS YOUTH CORRECTIONAL FACILITY</t>
  </si>
  <si>
    <t>CORRECTIONS RIVERSIDE YOUTH CORRECTIONAL FACILITY</t>
  </si>
  <si>
    <t>CORRECTIONS STATE PRISON</t>
  </si>
  <si>
    <t>PUBLIC HEALTH &amp; HUMAN SERVICES MENTAL HEALTH NURSING CARE CENTER</t>
  </si>
  <si>
    <t>PUBLIC HEALTH &amp; HUMAN SERVICES MONTANA CHEMICAL DEPENDENCY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</si>
  <si>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</si>
  <si>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</si>
  <si>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</si>
  <si>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ELECTION FORMS RECEIVED AND PARTICIPATION</t>
  </si>
  <si>
    <t>GL</t>
  </si>
  <si>
    <t>Note #1- Administration includes MPERA, TRS, Lottery and STAB.</t>
  </si>
  <si>
    <t>RECEIVED</t>
  </si>
  <si>
    <t>ELECTION FORM</t>
  </si>
  <si>
    <t>GENERAL LIABILITY INSURANCE PREMIUM DISCOUNT PROGRAM</t>
  </si>
  <si>
    <t>CLAIM REVIEW</t>
  </si>
  <si>
    <t>Completed</t>
  </si>
  <si>
    <t>GREAT FALLS COLLEGE MSU</t>
  </si>
  <si>
    <t>HELENA COLLEGE UM</t>
  </si>
  <si>
    <t>ADMINISTRATION TEACHERS RETIREMENT</t>
  </si>
  <si>
    <t>ADMINISTRATION PUBLIC EMPLOYEES RETIREMENT DIVISION</t>
  </si>
  <si>
    <t>CORRECTIONS MONTANA STATE CORRECTIONAL TREATMENT CENTER</t>
  </si>
  <si>
    <t>CORRECTIONS BOARD OF CRIME CONTROL</t>
  </si>
  <si>
    <t>PUBLIC HEALTH &amp; HUMAN SERVICES INTENSIVE BEHAVIOR CENTER/BOULDER CAMPUS</t>
  </si>
  <si>
    <t>Note #3- Participation % determined by SITSD and SHRD.</t>
  </si>
  <si>
    <t>FY 2018</t>
  </si>
  <si>
    <t>FY 2022</t>
  </si>
  <si>
    <t>yes</t>
  </si>
  <si>
    <t>FY 2023</t>
  </si>
  <si>
    <t>Denotes elected to participate in 2022.</t>
  </si>
  <si>
    <t>CORRECTIONS MT CORRECTIONAL ENTERPRISES</t>
  </si>
  <si>
    <t>GENERAL LIABILITY/CYBER INSURANCE PREMIUM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</si>
</sst>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165" fontId="6" fillId="3" borderId="4" xfId="5" applyNumberFormat="1" applyFont="1" applyFill="1" applyBorder="1" applyAlignment="1">
      <alignment shrinkToFit="1"/>
    </xf>
    <xf numFmtId="165" fontId="6" fillId="0" borderId="4" xfId="5" applyNumberFormat="1" applyFont="1" applyFill="1" applyBorder="1" applyAlignment="1">
      <alignment shrinkToFit="1"/>
    </xf>
    <xf numFmtId="165" fontId="6" fillId="3" borderId="5" xfId="5" applyNumberFormat="1" applyFont="1" applyFill="1" applyBorder="1" applyAlignment="1">
      <alignment shrinkToFit="1"/>
    </xf>
    <xf numFmtId="165" fontId="6" fillId="4" borderId="10" xfId="5" applyNumberFormat="1" applyFont="1" applyFill="1" applyBorder="1"/>
    <xf numFmtId="0" fontId="9" fillId="3" borderId="1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0" borderId="4" xfId="5" applyFont="1" applyFill="1" applyBorder="1" applyAlignment="1">
      <alignment horizontal="center"/>
    </xf>
    <xf numFmtId="0" fontId="9" fillId="3" borderId="7" xfId="5" applyFont="1" applyFill="1" applyBorder="1" applyAlignment="1">
      <alignment horizontal="center"/>
    </xf>
    <xf numFmtId="0" fontId="9" fillId="0" borderId="7" xfId="5" applyFont="1" applyFill="1" applyBorder="1" applyAlignment="1">
      <alignment horizontal="center"/>
    </xf>
    <xf numFmtId="0" fontId="9" fillId="4" borderId="2" xfId="5" applyFont="1" applyFill="1" applyBorder="1" applyAlignment="1">
      <alignment horizontal="center"/>
    </xf>
    <xf numFmtId="0" fontId="9" fillId="4" borderId="3" xfId="5" applyFont="1" applyFill="1" applyBorder="1" applyAlignment="1">
      <alignment horizontal="center"/>
    </xf>
    <xf numFmtId="0" fontId="9" fillId="4" borderId="5" xfId="5" applyFont="1" applyFill="1" applyBorder="1" applyAlignment="1">
      <alignment horizontal="center"/>
    </xf>
    <xf numFmtId="0" fontId="9" fillId="4" borderId="6" xfId="5" applyFont="1" applyFill="1" applyBorder="1" applyAlignment="1">
      <alignment horizontal="center"/>
    </xf>
    <xf numFmtId="0" fontId="9" fillId="4" borderId="8" xfId="5" applyFont="1" applyFill="1" applyBorder="1" applyAlignment="1">
      <alignment horizontal="center"/>
    </xf>
    <xf numFmtId="0" fontId="9" fillId="4" borderId="9" xfId="5" applyFont="1" applyFill="1" applyBorder="1" applyAlignment="1">
      <alignment horizontal="center"/>
    </xf>
    <xf numFmtId="166" fontId="6" fillId="0" borderId="5" xfId="5" applyNumberFormat="1" applyFont="1" applyFill="1" applyBorder="1"/>
    <xf numFmtId="166" fontId="6" fillId="4" borderId="11" xfId="5" applyNumberFormat="1" applyFont="1" applyFill="1" applyBorder="1"/>
    <xf numFmtId="166" fontId="6" fillId="4" borderId="14" xfId="5" applyNumberFormat="1" applyFont="1" applyFill="1" applyBorder="1"/>
    <xf numFmtId="0" fontId="10" fillId="0" borderId="1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6" fillId="0" borderId="13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6" fillId="0" borderId="0" xfId="0" applyFont="1"/>
    <xf numFmtId="0" fontId="10" fillId="0" borderId="4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6" xfId="0" applyFont="1" applyFill="1" applyBorder="1" applyAlignment="1">
      <alignment horizontal="centerContinuous"/>
    </xf>
    <xf numFmtId="0" fontId="9" fillId="0" borderId="4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Continuous"/>
    </xf>
    <xf numFmtId="0" fontId="6" fillId="0" borderId="4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6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3" borderId="4" xfId="5" applyFont="1" applyFill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3" borderId="7" xfId="5" applyFont="1" applyFill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6" fillId="0" borderId="4" xfId="0" applyFont="1" applyFill="1" applyBorder="1" applyAlignment="1">
      <alignment horizontal="center" shrinkToFit="1"/>
    </xf>
    <xf numFmtId="14" fontId="6" fillId="0" borderId="4" xfId="0" applyNumberFormat="1" applyFont="1" applyFill="1" applyBorder="1" applyAlignment="1">
      <alignment horizontal="center" shrinkToFit="1"/>
    </xf>
    <xf numFmtId="165" fontId="7" fillId="3" borderId="4" xfId="5" applyNumberFormat="1" applyFont="1" applyFill="1" applyBorder="1" applyAlignment="1">
      <alignment shrinkToFit="1"/>
    </xf>
    <xf numFmtId="43" fontId="7" fillId="0" borderId="4" xfId="5" applyNumberFormat="1" applyFont="1" applyFill="1" applyBorder="1" applyAlignment="1">
      <alignment shrinkToFit="1"/>
    </xf>
    <xf numFmtId="9" fontId="7" fillId="6" borderId="5" xfId="5" applyNumberFormat="1" applyFont="1" applyFill="1" applyBorder="1" applyAlignment="1">
      <alignment shrinkToFit="1"/>
    </xf>
    <xf numFmtId="0" fontId="6" fillId="0" borderId="0" xfId="0" applyFont="1" applyFill="1"/>
    <xf numFmtId="43" fontId="6" fillId="0" borderId="0" xfId="0" applyNumberFormat="1" applyFont="1" applyFill="1"/>
    <xf numFmtId="0" fontId="6" fillId="0" borderId="5" xfId="0" applyFont="1" applyFill="1" applyBorder="1" applyAlignment="1">
      <alignment shrinkToFit="1"/>
    </xf>
    <xf numFmtId="0" fontId="6" fillId="0" borderId="5" xfId="0" applyFont="1" applyFill="1" applyBorder="1" applyAlignment="1">
      <alignment horizontal="center" shrinkToFit="1"/>
    </xf>
    <xf numFmtId="165" fontId="7" fillId="3" borderId="5" xfId="5" applyNumberFormat="1" applyFont="1" applyFill="1" applyBorder="1" applyAlignment="1">
      <alignment shrinkToFit="1"/>
    </xf>
    <xf numFmtId="43" fontId="7" fillId="0" borderId="5" xfId="5" applyNumberFormat="1" applyFont="1" applyFill="1" applyBorder="1" applyAlignment="1">
      <alignment shrinkToFit="1"/>
    </xf>
    <xf numFmtId="9" fontId="7" fillId="0" borderId="5" xfId="5" applyNumberFormat="1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166" fontId="6" fillId="0" borderId="0" xfId="0" applyNumberFormat="1" applyFont="1" applyFill="1"/>
    <xf numFmtId="9" fontId="6" fillId="0" borderId="4" xfId="1" applyFont="1" applyFill="1" applyBorder="1" applyAlignment="1">
      <alignment horizontal="center" shrinkToFit="1"/>
    </xf>
    <xf numFmtId="0" fontId="7" fillId="0" borderId="0" xfId="5" applyFont="1"/>
    <xf numFmtId="165" fontId="6" fillId="0" borderId="0" xfId="0" applyNumberFormat="1" applyFont="1" applyFill="1"/>
    <xf numFmtId="166" fontId="6" fillId="0" borderId="0" xfId="0" applyNumberFormat="1" applyFont="1" applyFill="1" applyBorder="1"/>
    <xf numFmtId="0" fontId="7" fillId="3" borderId="4" xfId="5" applyFont="1" applyFill="1" applyBorder="1" applyAlignment="1">
      <alignment shrinkToFit="1"/>
    </xf>
    <xf numFmtId="43" fontId="6" fillId="0" borderId="0" xfId="0" applyNumberFormat="1" applyFont="1" applyFill="1" applyBorder="1"/>
    <xf numFmtId="3" fontId="9" fillId="4" borderId="10" xfId="0" applyNumberFormat="1" applyFont="1" applyFill="1" applyBorder="1"/>
    <xf numFmtId="3" fontId="9" fillId="4" borderId="10" xfId="0" applyNumberFormat="1" applyFont="1" applyFill="1" applyBorder="1" applyAlignment="1">
      <alignment horizontal="center"/>
    </xf>
    <xf numFmtId="3" fontId="7" fillId="4" borderId="10" xfId="5" applyNumberFormat="1" applyFont="1" applyFill="1" applyBorder="1"/>
    <xf numFmtId="43" fontId="7" fillId="4" borderId="10" xfId="5" applyNumberFormat="1" applyFont="1" applyFill="1" applyBorder="1"/>
    <xf numFmtId="3" fontId="9" fillId="0" borderId="0" xfId="0" applyNumberFormat="1" applyFont="1" applyBorder="1"/>
    <xf numFmtId="3" fontId="9" fillId="0" borderId="12" xfId="0" applyNumberFormat="1" applyFont="1" applyBorder="1"/>
    <xf numFmtId="0" fontId="6" fillId="0" borderId="4" xfId="0" applyFont="1" applyFill="1" applyBorder="1"/>
    <xf numFmtId="0" fontId="11" fillId="0" borderId="0" xfId="0" applyFont="1" applyFill="1" applyBorder="1"/>
    <xf numFmtId="0" fontId="6" fillId="2" borderId="0" xfId="0" applyFont="1" applyFill="1" applyBorder="1"/>
    <xf numFmtId="0" fontId="6" fillId="2" borderId="13" xfId="0" applyFont="1" applyFill="1" applyBorder="1"/>
    <xf numFmtId="165" fontId="11" fillId="0" borderId="0" xfId="0" applyNumberFormat="1" applyFont="1" applyFill="1" applyBorder="1"/>
    <xf numFmtId="165" fontId="6" fillId="0" borderId="0" xfId="0" applyNumberFormat="1" applyFont="1" applyFill="1" applyBorder="1"/>
    <xf numFmtId="166" fontId="8" fillId="0" borderId="6" xfId="0" applyNumberFormat="1" applyFont="1" applyFill="1" applyBorder="1"/>
    <xf numFmtId="0" fontId="7" fillId="0" borderId="4" xfId="5" applyFont="1" applyFill="1" applyBorder="1"/>
    <xf numFmtId="43" fontId="11" fillId="0" borderId="0" xfId="0" applyNumberFormat="1" applyFont="1" applyFill="1" applyBorder="1"/>
    <xf numFmtId="0" fontId="6" fillId="5" borderId="7" xfId="0" applyFont="1" applyFill="1" applyBorder="1"/>
    <xf numFmtId="0" fontId="6" fillId="5" borderId="15" xfId="0" applyFont="1" applyFill="1" applyBorder="1"/>
    <xf numFmtId="0" fontId="6" fillId="0" borderId="15" xfId="0" applyFont="1" applyBorder="1"/>
    <xf numFmtId="43" fontId="6" fillId="0" borderId="15" xfId="0" applyNumberFormat="1" applyFont="1" applyBorder="1"/>
    <xf numFmtId="0" fontId="6" fillId="0" borderId="15" xfId="0" applyFont="1" applyFill="1" applyBorder="1"/>
    <xf numFmtId="0" fontId="6" fillId="0" borderId="9" xfId="0" applyFont="1" applyFill="1" applyBorder="1"/>
    <xf numFmtId="0" fontId="6" fillId="5" borderId="4" xfId="0" applyFont="1" applyFill="1" applyBorder="1" applyAlignment="1">
      <alignment horizontal="center" shrinkToFit="1"/>
    </xf>
    <xf numFmtId="14" fontId="6" fillId="5" borderId="4" xfId="0" applyNumberFormat="1" applyFont="1" applyFill="1" applyBorder="1" applyAlignment="1">
      <alignment horizontal="center" shrinkToFit="1"/>
    </xf>
    <xf numFmtId="165" fontId="7" fillId="0" borderId="4" xfId="5" applyNumberFormat="1" applyFont="1" applyFill="1" applyBorder="1" applyAlignment="1">
      <alignment shrinkToFit="1"/>
    </xf>
    <xf numFmtId="9" fontId="6" fillId="5" borderId="4" xfId="1" applyFont="1" applyFill="1" applyBorder="1" applyAlignment="1">
      <alignment horizontal="center" shrinkToFit="1"/>
    </xf>
    <xf numFmtId="0" fontId="7" fillId="0" borderId="4" xfId="5" applyFont="1" applyFill="1" applyBorder="1" applyAlignment="1">
      <alignment shrinkToFit="1"/>
    </xf>
    <xf numFmtId="165" fontId="6" fillId="0" borderId="5" xfId="5" applyNumberFormat="1" applyFont="1" applyFill="1" applyBorder="1" applyAlignment="1">
      <alignment shrinkToFit="1"/>
    </xf>
    <xf numFmtId="10" fontId="7" fillId="6" borderId="5" xfId="5" applyNumberFormat="1" applyFont="1" applyFill="1" applyBorder="1" applyAlignment="1">
      <alignment shrinkToFit="1"/>
    </xf>
    <xf numFmtId="10" fontId="7" fillId="0" borderId="5" xfId="5" applyNumberFormat="1" applyFont="1" applyFill="1" applyBorder="1" applyAlignment="1">
      <alignment shrinkToFit="1"/>
    </xf>
    <xf numFmtId="10" fontId="7" fillId="0" borderId="4" xfId="5" applyNumberFormat="1" applyFont="1" applyFill="1" applyBorder="1" applyAlignment="1">
      <alignment shrinkToFit="1"/>
    </xf>
    <xf numFmtId="10" fontId="7" fillId="4" borderId="10" xfId="5" applyNumberFormat="1" applyFont="1" applyFill="1" applyBorder="1"/>
    <xf numFmtId="10" fontId="7" fillId="6" borderId="4" xfId="5" applyNumberFormat="1" applyFont="1" applyFill="1" applyBorder="1" applyAlignment="1">
      <alignment shrinkToFit="1"/>
    </xf>
    <xf numFmtId="9" fontId="6" fillId="0" borderId="5" xfId="1" applyFont="1" applyFill="1" applyBorder="1" applyAlignment="1">
      <alignment shrinkToFit="1"/>
    </xf>
    <xf numFmtId="164" fontId="9" fillId="0" borderId="4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</cellXfs>
  <cellStyles count="7">
    <cellStyle name="Explanatory Text" xfId="5" builtinId="53"/>
    <cellStyle name="Normal" xfId="0" builtinId="0"/>
    <cellStyle name="Normal 2" xfId="2" xr:uid="{00000000-0005-0000-0000-000004000000}"/>
    <cellStyle name="Normal 3" xfId="3" xr:uid="{C6E85FFE-2676-4788-BCB0-A9E4070D3F1B}"/>
    <cellStyle name="Normal 4" xfId="4" xr:uid="{0DC06B90-0207-470C-92DE-88A06620D8A9}"/>
    <cellStyle name="Normal 5" xfId="6" xr:uid="{474000CA-8627-4566-9705-B46FE79B77B9}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6"/>
  <sheetViews>
    <sheetView tabSelected="1" zoomScaleNormal="100" zoomScaleSheetLayoutView="80" workbookViewId="0">
      <pane ySplit="9" topLeftCell="A10" activePane="bottomLeft" state="frozen"/>
      <selection pane="bottomLeft" activeCell="J22" sqref="J22"/>
    </sheetView>
  </sheetViews>
  <sheetFormatPr defaultColWidth="9.140625" defaultRowHeight="15" x14ac:dyDescent="0.25"/>
  <cols>
    <col min="1" max="1" width="80.7109375" style="32" customWidth="1"/>
    <col min="2" max="3" width="17.7109375" style="32" hidden="1" customWidth="1"/>
    <col min="4" max="9" width="12.7109375" style="32" hidden="1" customWidth="1"/>
    <col min="10" max="10" width="25.7109375" style="33" customWidth="1"/>
    <col min="11" max="11" width="25.7109375" style="50" customWidth="1"/>
    <col min="12" max="12" width="9.140625" style="24"/>
    <col min="13" max="13" width="10.42578125" style="24" bestFit="1" customWidth="1"/>
    <col min="14" max="16384" width="9.140625" style="24"/>
  </cols>
  <sheetData>
    <row r="1" spans="1:13" ht="18.75" x14ac:dyDescent="0.3">
      <c r="A1" s="20" t="s">
        <v>89</v>
      </c>
      <c r="B1" s="21"/>
      <c r="C1" s="21"/>
      <c r="D1" s="21"/>
      <c r="E1" s="21"/>
      <c r="F1" s="21"/>
      <c r="G1" s="21"/>
      <c r="H1" s="21"/>
      <c r="I1" s="21"/>
      <c r="J1" s="22"/>
      <c r="K1" s="23"/>
    </row>
    <row r="2" spans="1:13" ht="18.75" hidden="1" x14ac:dyDescent="0.3">
      <c r="A2" s="25" t="s">
        <v>67</v>
      </c>
      <c r="B2" s="26"/>
      <c r="C2" s="26"/>
      <c r="D2" s="26"/>
      <c r="E2" s="26"/>
      <c r="F2" s="26"/>
      <c r="G2" s="26"/>
      <c r="H2" s="26"/>
      <c r="I2" s="26"/>
      <c r="J2" s="27"/>
      <c r="K2" s="28"/>
    </row>
    <row r="3" spans="1:13" ht="18.75" x14ac:dyDescent="0.3">
      <c r="A3" s="25" t="s">
        <v>86</v>
      </c>
      <c r="B3" s="26"/>
      <c r="C3" s="26"/>
      <c r="D3" s="26"/>
      <c r="E3" s="26"/>
      <c r="F3" s="26"/>
      <c r="G3" s="26"/>
      <c r="H3" s="26"/>
      <c r="I3" s="26"/>
      <c r="J3" s="27"/>
      <c r="K3" s="28"/>
    </row>
    <row r="4" spans="1:13" hidden="1" x14ac:dyDescent="0.25">
      <c r="A4" s="98" t="s">
        <v>72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3" x14ac:dyDescent="0.25">
      <c r="A5" s="29"/>
      <c r="B5" s="30"/>
      <c r="C5" s="30"/>
      <c r="D5" s="30"/>
      <c r="E5" s="30"/>
      <c r="F5" s="30"/>
      <c r="G5" s="30"/>
      <c r="H5" s="30"/>
      <c r="I5" s="30"/>
      <c r="J5" s="27"/>
      <c r="K5" s="28"/>
    </row>
    <row r="6" spans="1:13" ht="15.75" thickBot="1" x14ac:dyDescent="0.3">
      <c r="A6" s="31"/>
      <c r="K6" s="34"/>
    </row>
    <row r="7" spans="1:13" s="38" customFormat="1" ht="15.75" customHeight="1" x14ac:dyDescent="0.25">
      <c r="A7" s="35"/>
      <c r="B7" s="35" t="s">
        <v>84</v>
      </c>
      <c r="C7" s="35" t="s">
        <v>84</v>
      </c>
      <c r="D7" s="36" t="s">
        <v>83</v>
      </c>
      <c r="E7" s="37" t="str">
        <f>D7</f>
        <v>FY 2018</v>
      </c>
      <c r="F7" s="37" t="str">
        <f>D7</f>
        <v>FY 2018</v>
      </c>
      <c r="G7" s="37" t="s">
        <v>84</v>
      </c>
      <c r="H7" s="5" t="s">
        <v>86</v>
      </c>
      <c r="I7" s="6" t="str">
        <f>H7</f>
        <v>FY 2023</v>
      </c>
      <c r="J7" s="11" t="s">
        <v>0</v>
      </c>
      <c r="K7" s="12" t="s">
        <v>1</v>
      </c>
    </row>
    <row r="8" spans="1:13" s="38" customFormat="1" ht="15.75" customHeight="1" x14ac:dyDescent="0.25">
      <c r="A8" s="39"/>
      <c r="B8" s="39" t="s">
        <v>71</v>
      </c>
      <c r="C8" s="39" t="s">
        <v>73</v>
      </c>
      <c r="D8" s="40" t="s">
        <v>74</v>
      </c>
      <c r="E8" s="41" t="s">
        <v>2</v>
      </c>
      <c r="F8" s="41" t="s">
        <v>3</v>
      </c>
      <c r="G8" s="41" t="s">
        <v>3</v>
      </c>
      <c r="H8" s="7" t="s">
        <v>68</v>
      </c>
      <c r="I8" s="8" t="s">
        <v>68</v>
      </c>
      <c r="J8" s="13" t="s">
        <v>68</v>
      </c>
      <c r="K8" s="14" t="s">
        <v>68</v>
      </c>
    </row>
    <row r="9" spans="1:13" s="38" customFormat="1" ht="15.75" thickBot="1" x14ac:dyDescent="0.3">
      <c r="A9" s="42" t="s">
        <v>4</v>
      </c>
      <c r="B9" s="42" t="s">
        <v>70</v>
      </c>
      <c r="C9" s="42" t="s">
        <v>70</v>
      </c>
      <c r="D9" s="43" t="s">
        <v>5</v>
      </c>
      <c r="E9" s="44" t="s">
        <v>6</v>
      </c>
      <c r="F9" s="44" t="s">
        <v>7</v>
      </c>
      <c r="G9" s="44" t="s">
        <v>7</v>
      </c>
      <c r="H9" s="9" t="s">
        <v>8</v>
      </c>
      <c r="I9" s="10" t="s">
        <v>9</v>
      </c>
      <c r="J9" s="15" t="s">
        <v>10</v>
      </c>
      <c r="K9" s="16" t="s">
        <v>10</v>
      </c>
    </row>
    <row r="10" spans="1:13" s="50" customFormat="1" x14ac:dyDescent="0.25">
      <c r="A10" s="57" t="s">
        <v>11</v>
      </c>
      <c r="B10" s="86" t="s">
        <v>85</v>
      </c>
      <c r="C10" s="87" t="s">
        <v>85</v>
      </c>
      <c r="D10" s="47">
        <f>499+44</f>
        <v>543</v>
      </c>
      <c r="E10" s="48">
        <f>525.29+50+21</f>
        <v>596.29</v>
      </c>
      <c r="F10" s="49">
        <f>D10/E10</f>
        <v>0.91063073336799216</v>
      </c>
      <c r="G10" s="96">
        <v>0.98509999999999998</v>
      </c>
      <c r="H10" s="1">
        <v>164120</v>
      </c>
      <c r="I10" s="2">
        <f>H10*0.025</f>
        <v>4103</v>
      </c>
      <c r="J10" s="17"/>
      <c r="K10" s="17">
        <f>SUM(I10:I10)</f>
        <v>4103</v>
      </c>
      <c r="M10" s="51"/>
    </row>
    <row r="11" spans="1:13" s="50" customFormat="1" ht="14.25" customHeight="1" x14ac:dyDescent="0.25">
      <c r="A11" s="52" t="s">
        <v>77</v>
      </c>
      <c r="B11" s="53"/>
      <c r="C11" s="53"/>
      <c r="D11" s="54"/>
      <c r="E11" s="55"/>
      <c r="F11" s="56"/>
      <c r="G11" s="92">
        <v>1</v>
      </c>
      <c r="H11" s="3">
        <v>6336</v>
      </c>
      <c r="I11" s="2">
        <f t="shared" ref="I11:I71" si="0">H11*0.025</f>
        <v>158.4</v>
      </c>
      <c r="J11" s="17"/>
      <c r="K11" s="17">
        <f t="shared" ref="K11:K12" si="1">SUM(I11:I11)</f>
        <v>158.4</v>
      </c>
    </row>
    <row r="12" spans="1:13" s="50" customFormat="1" ht="14.25" customHeight="1" x14ac:dyDescent="0.25">
      <c r="A12" s="57" t="s">
        <v>78</v>
      </c>
      <c r="B12" s="45"/>
      <c r="C12" s="45"/>
      <c r="D12" s="47"/>
      <c r="E12" s="48"/>
      <c r="F12" s="56"/>
      <c r="G12" s="92">
        <v>1</v>
      </c>
      <c r="H12" s="3">
        <v>15086</v>
      </c>
      <c r="I12" s="2">
        <f t="shared" si="0"/>
        <v>377.15000000000003</v>
      </c>
      <c r="J12" s="17"/>
      <c r="K12" s="17">
        <f t="shared" si="1"/>
        <v>377.15000000000003</v>
      </c>
    </row>
    <row r="13" spans="1:13" s="50" customFormat="1" x14ac:dyDescent="0.25">
      <c r="A13" s="57" t="s">
        <v>12</v>
      </c>
      <c r="B13" s="86" t="s">
        <v>85</v>
      </c>
      <c r="C13" s="86" t="s">
        <v>85</v>
      </c>
      <c r="D13" s="47">
        <v>303</v>
      </c>
      <c r="E13" s="48">
        <v>292.44</v>
      </c>
      <c r="F13" s="49">
        <f>D13/E13</f>
        <v>1.0361099712761592</v>
      </c>
      <c r="G13" s="92">
        <v>0.92800000000000005</v>
      </c>
      <c r="H13" s="3">
        <v>90148</v>
      </c>
      <c r="I13" s="2">
        <f t="shared" si="0"/>
        <v>2253.7000000000003</v>
      </c>
      <c r="J13" s="17"/>
      <c r="K13" s="17">
        <f>SUM(I13:I13)</f>
        <v>2253.7000000000003</v>
      </c>
    </row>
    <row r="14" spans="1:13" s="50" customFormat="1" x14ac:dyDescent="0.25">
      <c r="A14" s="57" t="s">
        <v>13</v>
      </c>
      <c r="B14" s="86" t="s">
        <v>85</v>
      </c>
      <c r="C14" s="86" t="s">
        <v>85</v>
      </c>
      <c r="D14" s="47">
        <v>87</v>
      </c>
      <c r="E14" s="48">
        <v>96</v>
      </c>
      <c r="F14" s="49">
        <f t="shared" ref="F14:F70" si="2">D14/E14</f>
        <v>0.90625</v>
      </c>
      <c r="G14" s="92">
        <v>0.96970000000000001</v>
      </c>
      <c r="H14" s="3">
        <v>59950</v>
      </c>
      <c r="I14" s="2">
        <f t="shared" si="0"/>
        <v>1498.75</v>
      </c>
      <c r="J14" s="17"/>
      <c r="K14" s="17">
        <f>SUM(I14:I14)</f>
        <v>1498.75</v>
      </c>
    </row>
    <row r="15" spans="1:13" s="50" customFormat="1" x14ac:dyDescent="0.25">
      <c r="A15" s="57" t="s">
        <v>14</v>
      </c>
      <c r="B15" s="45"/>
      <c r="C15" s="45"/>
      <c r="D15" s="47">
        <v>68</v>
      </c>
      <c r="E15" s="48">
        <v>84.62</v>
      </c>
      <c r="F15" s="56">
        <f t="shared" si="2"/>
        <v>0.80359253131647357</v>
      </c>
      <c r="G15" s="93">
        <v>0.96</v>
      </c>
      <c r="H15" s="3">
        <v>21954</v>
      </c>
      <c r="I15" s="2">
        <f t="shared" si="0"/>
        <v>548.85</v>
      </c>
      <c r="J15" s="17">
        <f>SUM(I15:I15)</f>
        <v>548.85</v>
      </c>
      <c r="K15" s="17"/>
    </row>
    <row r="16" spans="1:13" s="50" customFormat="1" x14ac:dyDescent="0.25">
      <c r="A16" s="57" t="s">
        <v>15</v>
      </c>
      <c r="B16" s="86" t="s">
        <v>85</v>
      </c>
      <c r="C16" s="86" t="s">
        <v>85</v>
      </c>
      <c r="D16" s="47">
        <v>194</v>
      </c>
      <c r="E16" s="48">
        <f>201.26+12</f>
        <v>213.26</v>
      </c>
      <c r="F16" s="49">
        <f t="shared" si="2"/>
        <v>0.90968770514864483</v>
      </c>
      <c r="G16" s="92">
        <v>1</v>
      </c>
      <c r="H16" s="3">
        <v>110010</v>
      </c>
      <c r="I16" s="2">
        <f t="shared" si="0"/>
        <v>2750.25</v>
      </c>
      <c r="J16" s="17"/>
      <c r="K16" s="17">
        <f t="shared" ref="K16:K27" si="3">SUM(I16:I16)</f>
        <v>2750.25</v>
      </c>
    </row>
    <row r="17" spans="1:13" s="50" customFormat="1" x14ac:dyDescent="0.25">
      <c r="A17" s="57" t="s">
        <v>53</v>
      </c>
      <c r="B17" s="45"/>
      <c r="C17" s="45"/>
      <c r="D17" s="47"/>
      <c r="E17" s="48"/>
      <c r="F17" s="56"/>
      <c r="G17" s="92"/>
      <c r="H17" s="3">
        <v>4302</v>
      </c>
      <c r="I17" s="2">
        <f t="shared" si="0"/>
        <v>107.55000000000001</v>
      </c>
      <c r="J17" s="17"/>
      <c r="K17" s="17">
        <f t="shared" si="3"/>
        <v>107.55000000000001</v>
      </c>
    </row>
    <row r="18" spans="1:13" s="50" customFormat="1" x14ac:dyDescent="0.25">
      <c r="A18" s="57" t="s">
        <v>16</v>
      </c>
      <c r="B18" s="45"/>
      <c r="C18" s="45"/>
      <c r="D18" s="47">
        <v>0</v>
      </c>
      <c r="E18" s="48">
        <v>7</v>
      </c>
      <c r="F18" s="56"/>
      <c r="G18" s="93">
        <v>1</v>
      </c>
      <c r="H18" s="3">
        <v>1623</v>
      </c>
      <c r="I18" s="2">
        <f t="shared" si="0"/>
        <v>40.575000000000003</v>
      </c>
      <c r="J18" s="17">
        <f>SUM(I18:I18)</f>
        <v>40.575000000000003</v>
      </c>
      <c r="K18" s="17"/>
    </row>
    <row r="19" spans="1:13" s="50" customFormat="1" x14ac:dyDescent="0.25">
      <c r="A19" s="57" t="s">
        <v>17</v>
      </c>
      <c r="B19" s="86" t="s">
        <v>85</v>
      </c>
      <c r="C19" s="86" t="s">
        <v>85</v>
      </c>
      <c r="D19" s="47">
        <v>1188</v>
      </c>
      <c r="E19" s="48">
        <v>1373.66</v>
      </c>
      <c r="F19" s="49">
        <f t="shared" si="2"/>
        <v>0.86484282864755468</v>
      </c>
      <c r="G19" s="92">
        <v>0.91449999999999998</v>
      </c>
      <c r="H19" s="3">
        <v>403968</v>
      </c>
      <c r="I19" s="2">
        <f t="shared" si="0"/>
        <v>10099.200000000001</v>
      </c>
      <c r="J19" s="17"/>
      <c r="K19" s="17">
        <f t="shared" si="3"/>
        <v>10099.200000000001</v>
      </c>
      <c r="M19" s="58"/>
    </row>
    <row r="20" spans="1:13" s="50" customFormat="1" x14ac:dyDescent="0.25">
      <c r="A20" s="57" t="s">
        <v>57</v>
      </c>
      <c r="B20" s="45"/>
      <c r="C20" s="45"/>
      <c r="D20" s="47"/>
      <c r="E20" s="48"/>
      <c r="F20" s="56"/>
      <c r="G20" s="92"/>
      <c r="H20" s="3">
        <v>8743</v>
      </c>
      <c r="I20" s="2">
        <f t="shared" si="0"/>
        <v>218.57500000000002</v>
      </c>
      <c r="J20" s="17"/>
      <c r="K20" s="17">
        <f t="shared" si="3"/>
        <v>218.57500000000002</v>
      </c>
    </row>
    <row r="21" spans="1:13" s="60" customFormat="1" hidden="1" x14ac:dyDescent="0.25">
      <c r="A21" s="57" t="s">
        <v>80</v>
      </c>
      <c r="B21" s="45"/>
      <c r="C21" s="59"/>
      <c r="D21" s="47"/>
      <c r="E21" s="48"/>
      <c r="F21" s="56"/>
      <c r="G21" s="92"/>
      <c r="H21" s="3">
        <v>0</v>
      </c>
      <c r="I21" s="2">
        <f>H21*0.025</f>
        <v>0</v>
      </c>
      <c r="J21" s="17"/>
      <c r="K21" s="17">
        <f>SUM(I21:I21)</f>
        <v>0</v>
      </c>
    </row>
    <row r="22" spans="1:13" x14ac:dyDescent="0.25">
      <c r="A22" s="57" t="s">
        <v>58</v>
      </c>
      <c r="B22" s="45"/>
      <c r="C22" s="45"/>
      <c r="D22" s="47"/>
      <c r="E22" s="48"/>
      <c r="F22" s="56"/>
      <c r="G22" s="92"/>
      <c r="H22" s="3">
        <v>83192</v>
      </c>
      <c r="I22" s="2">
        <f t="shared" si="0"/>
        <v>2079.8000000000002</v>
      </c>
      <c r="J22" s="17"/>
      <c r="K22" s="17">
        <f t="shared" si="3"/>
        <v>2079.8000000000002</v>
      </c>
    </row>
    <row r="23" spans="1:13" x14ac:dyDescent="0.25">
      <c r="A23" s="57" t="s">
        <v>59</v>
      </c>
      <c r="B23" s="45"/>
      <c r="C23" s="45"/>
      <c r="D23" s="47"/>
      <c r="E23" s="48"/>
      <c r="F23" s="56"/>
      <c r="G23" s="92"/>
      <c r="H23" s="3">
        <v>120413</v>
      </c>
      <c r="I23" s="2">
        <f t="shared" si="0"/>
        <v>3010.3250000000003</v>
      </c>
      <c r="J23" s="17"/>
      <c r="K23" s="17">
        <f t="shared" si="3"/>
        <v>3010.3250000000003</v>
      </c>
    </row>
    <row r="24" spans="1:13" x14ac:dyDescent="0.25">
      <c r="A24" s="57" t="s">
        <v>88</v>
      </c>
      <c r="B24" s="45"/>
      <c r="C24" s="45"/>
      <c r="D24" s="47"/>
      <c r="E24" s="48"/>
      <c r="F24" s="56"/>
      <c r="G24" s="92"/>
      <c r="H24" s="3">
        <v>102937</v>
      </c>
      <c r="I24" s="2">
        <f t="shared" si="0"/>
        <v>2573.4250000000002</v>
      </c>
      <c r="J24" s="17"/>
      <c r="K24" s="17">
        <f t="shared" si="3"/>
        <v>2573.4250000000002</v>
      </c>
    </row>
    <row r="25" spans="1:13" x14ac:dyDescent="0.25">
      <c r="A25" s="57" t="s">
        <v>60</v>
      </c>
      <c r="B25" s="45"/>
      <c r="C25" s="45"/>
      <c r="D25" s="47"/>
      <c r="E25" s="48"/>
      <c r="F25" s="56"/>
      <c r="G25" s="92"/>
      <c r="H25" s="3">
        <v>33016</v>
      </c>
      <c r="I25" s="2">
        <f t="shared" si="0"/>
        <v>825.40000000000009</v>
      </c>
      <c r="J25" s="17"/>
      <c r="K25" s="17">
        <f t="shared" si="3"/>
        <v>825.40000000000009</v>
      </c>
    </row>
    <row r="26" spans="1:13" x14ac:dyDescent="0.25">
      <c r="A26" s="57" t="s">
        <v>61</v>
      </c>
      <c r="B26" s="45"/>
      <c r="C26" s="45"/>
      <c r="D26" s="47"/>
      <c r="E26" s="48"/>
      <c r="F26" s="56"/>
      <c r="G26" s="92"/>
      <c r="H26" s="3">
        <v>566719</v>
      </c>
      <c r="I26" s="2">
        <f t="shared" si="0"/>
        <v>14167.975</v>
      </c>
      <c r="J26" s="17"/>
      <c r="K26" s="17">
        <f t="shared" si="3"/>
        <v>14167.975</v>
      </c>
    </row>
    <row r="27" spans="1:13" x14ac:dyDescent="0.25">
      <c r="A27" s="57" t="s">
        <v>79</v>
      </c>
      <c r="B27" s="45"/>
      <c r="C27" s="45"/>
      <c r="D27" s="47"/>
      <c r="E27" s="48"/>
      <c r="F27" s="56"/>
      <c r="G27" s="92"/>
      <c r="H27" s="3">
        <v>25246</v>
      </c>
      <c r="I27" s="2">
        <f t="shared" si="0"/>
        <v>631.15000000000009</v>
      </c>
      <c r="J27" s="17"/>
      <c r="K27" s="17">
        <f t="shared" si="3"/>
        <v>631.15000000000009</v>
      </c>
    </row>
    <row r="28" spans="1:13" x14ac:dyDescent="0.25">
      <c r="A28" s="57" t="s">
        <v>18</v>
      </c>
      <c r="B28" s="86" t="s">
        <v>85</v>
      </c>
      <c r="C28" s="86" t="s">
        <v>85</v>
      </c>
      <c r="D28" s="47">
        <v>384</v>
      </c>
      <c r="E28" s="48">
        <v>462.57</v>
      </c>
      <c r="F28" s="49">
        <f t="shared" si="2"/>
        <v>0.8301446267591932</v>
      </c>
      <c r="G28" s="92">
        <v>0.97750000000000004</v>
      </c>
      <c r="H28" s="3">
        <v>292198</v>
      </c>
      <c r="I28" s="2">
        <f t="shared" si="0"/>
        <v>7304.9500000000007</v>
      </c>
      <c r="J28" s="17"/>
      <c r="K28" s="17">
        <f t="shared" ref="K28:K36" si="4">SUM(I28:I28)</f>
        <v>7304.9500000000007</v>
      </c>
    </row>
    <row r="29" spans="1:13" x14ac:dyDescent="0.25">
      <c r="A29" s="57" t="s">
        <v>19</v>
      </c>
      <c r="B29" s="86" t="s">
        <v>85</v>
      </c>
      <c r="C29" s="86" t="s">
        <v>85</v>
      </c>
      <c r="D29" s="47">
        <v>643</v>
      </c>
      <c r="E29" s="48">
        <f>884.98-309</f>
        <v>575.98</v>
      </c>
      <c r="F29" s="49">
        <f t="shared" si="2"/>
        <v>1.1163582068821833</v>
      </c>
      <c r="G29" s="92">
        <v>0.99380000000000002</v>
      </c>
      <c r="H29" s="3">
        <v>254506</v>
      </c>
      <c r="I29" s="2">
        <f t="shared" si="0"/>
        <v>6362.6500000000005</v>
      </c>
      <c r="J29" s="17"/>
      <c r="K29" s="17">
        <f t="shared" si="4"/>
        <v>6362.6500000000005</v>
      </c>
    </row>
    <row r="30" spans="1:13" x14ac:dyDescent="0.25">
      <c r="A30" s="57" t="s">
        <v>20</v>
      </c>
      <c r="B30" s="89" t="s">
        <v>85</v>
      </c>
      <c r="C30" s="86" t="s">
        <v>85</v>
      </c>
      <c r="D30" s="47">
        <v>1115</v>
      </c>
      <c r="E30" s="48">
        <v>849.04</v>
      </c>
      <c r="F30" s="49">
        <f t="shared" si="2"/>
        <v>1.3132479035145577</v>
      </c>
      <c r="G30" s="92">
        <v>0.97350000000000003</v>
      </c>
      <c r="H30" s="3">
        <v>489220</v>
      </c>
      <c r="I30" s="2">
        <f t="shared" si="0"/>
        <v>12230.5</v>
      </c>
      <c r="J30" s="17"/>
      <c r="K30" s="17">
        <f t="shared" si="4"/>
        <v>12230.5</v>
      </c>
    </row>
    <row r="31" spans="1:13" x14ac:dyDescent="0.25">
      <c r="A31" s="57" t="s">
        <v>21</v>
      </c>
      <c r="B31" s="89" t="s">
        <v>85</v>
      </c>
      <c r="C31" s="86" t="s">
        <v>85</v>
      </c>
      <c r="D31" s="47">
        <v>751</v>
      </c>
      <c r="E31" s="48">
        <v>839.13</v>
      </c>
      <c r="F31" s="56">
        <f t="shared" si="2"/>
        <v>0.89497455698163575</v>
      </c>
      <c r="G31" s="92">
        <v>0.99529999999999996</v>
      </c>
      <c r="H31" s="3">
        <v>228565</v>
      </c>
      <c r="I31" s="2">
        <f t="shared" si="0"/>
        <v>5714.125</v>
      </c>
      <c r="J31" s="17"/>
      <c r="K31" s="17">
        <f t="shared" si="4"/>
        <v>5714.125</v>
      </c>
    </row>
    <row r="32" spans="1:13" x14ac:dyDescent="0.25">
      <c r="A32" s="57" t="s">
        <v>22</v>
      </c>
      <c r="B32" s="59"/>
      <c r="C32" s="59"/>
      <c r="D32" s="47">
        <v>0</v>
      </c>
      <c r="E32" s="48">
        <v>138.22</v>
      </c>
      <c r="F32" s="56">
        <f t="shared" si="2"/>
        <v>0</v>
      </c>
      <c r="G32" s="93">
        <v>0.96630000000000005</v>
      </c>
      <c r="H32" s="3">
        <v>49979</v>
      </c>
      <c r="I32" s="2">
        <f t="shared" si="0"/>
        <v>1249.4750000000001</v>
      </c>
      <c r="J32" s="17">
        <f>SUM(I32:I32)</f>
        <v>1249.4750000000001</v>
      </c>
      <c r="K32" s="17"/>
    </row>
    <row r="33" spans="1:13" x14ac:dyDescent="0.25">
      <c r="A33" s="57" t="s">
        <v>23</v>
      </c>
      <c r="B33" s="86" t="s">
        <v>85</v>
      </c>
      <c r="C33" s="86" t="s">
        <v>85</v>
      </c>
      <c r="D33" s="47">
        <v>0</v>
      </c>
      <c r="E33" s="48">
        <v>220.94</v>
      </c>
      <c r="F33" s="56">
        <f t="shared" si="2"/>
        <v>0</v>
      </c>
      <c r="G33" s="92">
        <v>1</v>
      </c>
      <c r="H33" s="3">
        <v>116296</v>
      </c>
      <c r="I33" s="2">
        <f t="shared" si="0"/>
        <v>2907.4</v>
      </c>
      <c r="J33" s="17"/>
      <c r="K33" s="17">
        <f t="shared" si="4"/>
        <v>2907.4</v>
      </c>
    </row>
    <row r="34" spans="1:13" x14ac:dyDescent="0.25">
      <c r="A34" s="57" t="s">
        <v>24</v>
      </c>
      <c r="B34" s="86" t="s">
        <v>85</v>
      </c>
      <c r="C34" s="86" t="s">
        <v>85</v>
      </c>
      <c r="D34" s="47">
        <v>430</v>
      </c>
      <c r="E34" s="48">
        <v>573.03</v>
      </c>
      <c r="F34" s="49">
        <f t="shared" si="2"/>
        <v>0.75039701237282519</v>
      </c>
      <c r="G34" s="92">
        <v>0.9889</v>
      </c>
      <c r="H34" s="3">
        <v>178515</v>
      </c>
      <c r="I34" s="2">
        <f t="shared" si="0"/>
        <v>4462.875</v>
      </c>
      <c r="J34" s="17"/>
      <c r="K34" s="17">
        <f t="shared" si="4"/>
        <v>4462.875</v>
      </c>
    </row>
    <row r="35" spans="1:13" x14ac:dyDescent="0.25">
      <c r="A35" s="57" t="s">
        <v>25</v>
      </c>
      <c r="B35" s="86" t="s">
        <v>85</v>
      </c>
      <c r="C35" s="86" t="s">
        <v>85</v>
      </c>
      <c r="D35" s="47">
        <v>578</v>
      </c>
      <c r="E35" s="48">
        <v>665.13</v>
      </c>
      <c r="F35" s="49">
        <f t="shared" si="2"/>
        <v>0.86900305203494055</v>
      </c>
      <c r="G35" s="92">
        <v>0.99819999999999998</v>
      </c>
      <c r="H35" s="3">
        <v>169926</v>
      </c>
      <c r="I35" s="2">
        <f t="shared" si="0"/>
        <v>4248.1500000000005</v>
      </c>
      <c r="J35" s="17"/>
      <c r="K35" s="17">
        <f t="shared" si="4"/>
        <v>4248.1500000000005</v>
      </c>
    </row>
    <row r="36" spans="1:13" s="50" customFormat="1" x14ac:dyDescent="0.25">
      <c r="A36" s="57" t="s">
        <v>26</v>
      </c>
      <c r="B36" s="86" t="s">
        <v>85</v>
      </c>
      <c r="C36" s="86" t="s">
        <v>85</v>
      </c>
      <c r="D36" s="47">
        <v>1883</v>
      </c>
      <c r="E36" s="48">
        <v>2129.37</v>
      </c>
      <c r="F36" s="49">
        <f t="shared" si="2"/>
        <v>0.88429911194390831</v>
      </c>
      <c r="G36" s="92">
        <v>0.99650000000000005</v>
      </c>
      <c r="H36" s="3">
        <v>4625178</v>
      </c>
      <c r="I36" s="2">
        <f t="shared" si="0"/>
        <v>115629.45000000001</v>
      </c>
      <c r="J36" s="17"/>
      <c r="K36" s="17">
        <f t="shared" si="4"/>
        <v>115629.45000000001</v>
      </c>
    </row>
    <row r="37" spans="1:13" s="50" customFormat="1" hidden="1" x14ac:dyDescent="0.25">
      <c r="A37" s="57" t="s">
        <v>54</v>
      </c>
      <c r="B37" s="86"/>
      <c r="C37" s="86"/>
      <c r="D37" s="47"/>
      <c r="E37" s="48"/>
      <c r="F37" s="56"/>
      <c r="G37" s="93"/>
      <c r="H37" s="3">
        <v>0</v>
      </c>
      <c r="I37" s="2">
        <f t="shared" si="0"/>
        <v>0</v>
      </c>
      <c r="J37" s="17">
        <f>SUM(I37:I37)</f>
        <v>0</v>
      </c>
      <c r="K37" s="17"/>
    </row>
    <row r="38" spans="1:13" s="50" customFormat="1" hidden="1" x14ac:dyDescent="0.25">
      <c r="A38" s="57" t="s">
        <v>55</v>
      </c>
      <c r="B38" s="86"/>
      <c r="C38" s="86"/>
      <c r="D38" s="47"/>
      <c r="E38" s="48"/>
      <c r="F38" s="56"/>
      <c r="G38" s="93"/>
      <c r="H38" s="3">
        <v>0</v>
      </c>
      <c r="I38" s="2">
        <f t="shared" si="0"/>
        <v>0</v>
      </c>
      <c r="J38" s="17">
        <f>SUM(I38:I38)</f>
        <v>0</v>
      </c>
      <c r="K38" s="17"/>
      <c r="M38" s="61"/>
    </row>
    <row r="39" spans="1:13" s="50" customFormat="1" x14ac:dyDescent="0.25">
      <c r="A39" s="57" t="s">
        <v>27</v>
      </c>
      <c r="B39" s="86" t="s">
        <v>85</v>
      </c>
      <c r="C39" s="86" t="s">
        <v>85</v>
      </c>
      <c r="D39" s="47">
        <v>40</v>
      </c>
      <c r="E39" s="48">
        <v>61.07</v>
      </c>
      <c r="F39" s="49">
        <f t="shared" si="2"/>
        <v>0.6549860815457671</v>
      </c>
      <c r="G39" s="92">
        <v>1</v>
      </c>
      <c r="H39" s="3">
        <v>14272</v>
      </c>
      <c r="I39" s="2">
        <f t="shared" si="0"/>
        <v>356.8</v>
      </c>
      <c r="J39" s="17"/>
      <c r="K39" s="17">
        <f t="shared" ref="K39:K40" si="5">SUM(I39:I39)</f>
        <v>356.8</v>
      </c>
    </row>
    <row r="40" spans="1:13" s="50" customFormat="1" x14ac:dyDescent="0.25">
      <c r="A40" s="57" t="s">
        <v>28</v>
      </c>
      <c r="B40" s="86" t="s">
        <v>85</v>
      </c>
      <c r="C40" s="86" t="s">
        <v>85</v>
      </c>
      <c r="D40" s="47">
        <v>115</v>
      </c>
      <c r="E40" s="48">
        <v>134.22</v>
      </c>
      <c r="F40" s="56">
        <f t="shared" si="2"/>
        <v>0.85680226493816125</v>
      </c>
      <c r="G40" s="92">
        <v>0.99270000000000003</v>
      </c>
      <c r="H40" s="3">
        <v>44867</v>
      </c>
      <c r="I40" s="2">
        <f t="shared" si="0"/>
        <v>1121.675</v>
      </c>
      <c r="J40" s="17"/>
      <c r="K40" s="17">
        <f t="shared" si="5"/>
        <v>1121.675</v>
      </c>
    </row>
    <row r="41" spans="1:13" s="50" customFormat="1" x14ac:dyDescent="0.25">
      <c r="A41" s="57" t="s">
        <v>29</v>
      </c>
      <c r="B41" s="45"/>
      <c r="C41" s="46"/>
      <c r="D41" s="47">
        <v>0</v>
      </c>
      <c r="E41" s="48">
        <v>5.54</v>
      </c>
      <c r="F41" s="56">
        <f t="shared" si="2"/>
        <v>0</v>
      </c>
      <c r="G41" s="93">
        <v>1</v>
      </c>
      <c r="H41" s="3">
        <v>1316</v>
      </c>
      <c r="I41" s="2">
        <f t="shared" si="0"/>
        <v>32.9</v>
      </c>
      <c r="J41" s="17">
        <f t="shared" ref="J41" si="6">SUM(I41:I41)</f>
        <v>32.9</v>
      </c>
      <c r="K41" s="17"/>
    </row>
    <row r="42" spans="1:13" s="50" customFormat="1" x14ac:dyDescent="0.25">
      <c r="A42" s="97" t="s">
        <v>30</v>
      </c>
      <c r="B42" s="86" t="s">
        <v>85</v>
      </c>
      <c r="C42" s="86" t="s">
        <v>85</v>
      </c>
      <c r="D42" s="47">
        <v>0</v>
      </c>
      <c r="E42" s="48">
        <v>7.2</v>
      </c>
      <c r="F42" s="49">
        <f t="shared" si="2"/>
        <v>0</v>
      </c>
      <c r="G42" s="92">
        <v>1</v>
      </c>
      <c r="H42" s="3">
        <v>2083</v>
      </c>
      <c r="I42" s="2">
        <f t="shared" si="0"/>
        <v>52.075000000000003</v>
      </c>
      <c r="J42" s="17"/>
      <c r="K42" s="17">
        <f t="shared" ref="K42:K43" si="7">SUM(I42:I42)</f>
        <v>52.075000000000003</v>
      </c>
    </row>
    <row r="43" spans="1:13" s="50" customFormat="1" x14ac:dyDescent="0.25">
      <c r="A43" s="97" t="s">
        <v>31</v>
      </c>
      <c r="B43" s="89" t="s">
        <v>85</v>
      </c>
      <c r="C43" s="86" t="s">
        <v>85</v>
      </c>
      <c r="D43" s="47">
        <v>57</v>
      </c>
      <c r="E43" s="48">
        <v>66.489999999999995</v>
      </c>
      <c r="F43" s="49">
        <f t="shared" si="2"/>
        <v>0.8572717701910062</v>
      </c>
      <c r="G43" s="92">
        <v>1</v>
      </c>
      <c r="H43" s="3">
        <v>22452</v>
      </c>
      <c r="I43" s="2">
        <f t="shared" si="0"/>
        <v>561.30000000000007</v>
      </c>
      <c r="J43" s="17"/>
      <c r="K43" s="17">
        <f t="shared" si="7"/>
        <v>561.30000000000007</v>
      </c>
    </row>
    <row r="44" spans="1:13" s="50" customFormat="1" x14ac:dyDescent="0.25">
      <c r="A44" s="97" t="s">
        <v>56</v>
      </c>
      <c r="B44" s="86" t="s">
        <v>85</v>
      </c>
      <c r="C44" s="86" t="s">
        <v>85</v>
      </c>
      <c r="D44" s="47">
        <v>48</v>
      </c>
      <c r="E44" s="48">
        <v>43.43</v>
      </c>
      <c r="F44" s="49">
        <f t="shared" si="2"/>
        <v>1.1052268017499425</v>
      </c>
      <c r="G44" s="92">
        <v>0.95650000000000002</v>
      </c>
      <c r="H44" s="3">
        <v>12957</v>
      </c>
      <c r="I44" s="2">
        <f t="shared" si="0"/>
        <v>323.92500000000001</v>
      </c>
      <c r="J44" s="17"/>
      <c r="K44" s="17">
        <f>SUM(I44:I44)</f>
        <v>323.92500000000001</v>
      </c>
    </row>
    <row r="45" spans="1:13" s="50" customFormat="1" x14ac:dyDescent="0.25">
      <c r="A45" s="97" t="s">
        <v>32</v>
      </c>
      <c r="B45" s="86" t="s">
        <v>85</v>
      </c>
      <c r="C45" s="86" t="s">
        <v>85</v>
      </c>
      <c r="D45" s="47">
        <v>230</v>
      </c>
      <c r="E45" s="48">
        <v>217.35</v>
      </c>
      <c r="F45" s="49">
        <f t="shared" si="2"/>
        <v>1.0582010582010581</v>
      </c>
      <c r="G45" s="92">
        <v>0.95630000000000004</v>
      </c>
      <c r="H45" s="3">
        <v>42663</v>
      </c>
      <c r="I45" s="2">
        <f t="shared" si="0"/>
        <v>1066.575</v>
      </c>
      <c r="J45" s="17"/>
      <c r="K45" s="17">
        <f>SUM(I45:I45)</f>
        <v>1066.575</v>
      </c>
    </row>
    <row r="46" spans="1:13" s="50" customFormat="1" x14ac:dyDescent="0.25">
      <c r="A46" s="57" t="s">
        <v>33</v>
      </c>
      <c r="B46" s="86" t="s">
        <v>85</v>
      </c>
      <c r="C46" s="86" t="s">
        <v>85</v>
      </c>
      <c r="D46" s="47">
        <v>2197</v>
      </c>
      <c r="E46" s="48">
        <v>2897</v>
      </c>
      <c r="F46" s="49">
        <f t="shared" si="2"/>
        <v>0.75837072833966168</v>
      </c>
      <c r="G46" s="92">
        <v>0.92090000000000005</v>
      </c>
      <c r="H46" s="3">
        <v>1560538</v>
      </c>
      <c r="I46" s="2">
        <f t="shared" si="0"/>
        <v>39013.450000000004</v>
      </c>
      <c r="J46" s="17"/>
      <c r="K46" s="17">
        <f t="shared" ref="K46:K54" si="8">SUM(I46:I46)</f>
        <v>39013.450000000004</v>
      </c>
    </row>
    <row r="47" spans="1:13" s="50" customFormat="1" x14ac:dyDescent="0.25">
      <c r="A47" s="57" t="s">
        <v>62</v>
      </c>
      <c r="B47" s="45"/>
      <c r="C47" s="45"/>
      <c r="D47" s="47"/>
      <c r="E47" s="48"/>
      <c r="F47" s="56"/>
      <c r="G47" s="92"/>
      <c r="H47" s="3">
        <v>178695</v>
      </c>
      <c r="I47" s="2">
        <f t="shared" si="0"/>
        <v>4467.375</v>
      </c>
      <c r="J47" s="17"/>
      <c r="K47" s="17">
        <f t="shared" si="8"/>
        <v>4467.375</v>
      </c>
    </row>
    <row r="48" spans="1:13" s="50" customFormat="1" x14ac:dyDescent="0.25">
      <c r="A48" s="57" t="s">
        <v>63</v>
      </c>
      <c r="B48" s="45"/>
      <c r="C48" s="45"/>
      <c r="D48" s="47"/>
      <c r="E48" s="48"/>
      <c r="F48" s="56"/>
      <c r="G48" s="92"/>
      <c r="H48" s="3">
        <v>69062</v>
      </c>
      <c r="I48" s="2">
        <f t="shared" si="0"/>
        <v>1726.5500000000002</v>
      </c>
      <c r="J48" s="17"/>
      <c r="K48" s="17">
        <f t="shared" si="8"/>
        <v>1726.5500000000002</v>
      </c>
    </row>
    <row r="49" spans="1:38" s="50" customFormat="1" x14ac:dyDescent="0.25">
      <c r="A49" s="57" t="s">
        <v>81</v>
      </c>
      <c r="B49" s="45"/>
      <c r="C49" s="45"/>
      <c r="D49" s="47"/>
      <c r="E49" s="48"/>
      <c r="F49" s="56"/>
      <c r="G49" s="92"/>
      <c r="H49" s="3">
        <v>70294</v>
      </c>
      <c r="I49" s="2">
        <f t="shared" si="0"/>
        <v>1757.3500000000001</v>
      </c>
      <c r="J49" s="17"/>
      <c r="K49" s="17">
        <f t="shared" si="8"/>
        <v>1757.3500000000001</v>
      </c>
    </row>
    <row r="50" spans="1:38" s="50" customFormat="1" x14ac:dyDescent="0.25">
      <c r="A50" s="57" t="s">
        <v>64</v>
      </c>
      <c r="B50" s="45"/>
      <c r="C50" s="45"/>
      <c r="D50" s="47"/>
      <c r="E50" s="48"/>
      <c r="F50" s="56"/>
      <c r="G50" s="92"/>
      <c r="H50" s="3">
        <v>559390</v>
      </c>
      <c r="I50" s="2">
        <f t="shared" si="0"/>
        <v>13984.75</v>
      </c>
      <c r="J50" s="17"/>
      <c r="K50" s="17">
        <f t="shared" si="8"/>
        <v>13984.75</v>
      </c>
    </row>
    <row r="51" spans="1:38" s="50" customFormat="1" x14ac:dyDescent="0.25">
      <c r="A51" s="57" t="s">
        <v>65</v>
      </c>
      <c r="B51" s="45"/>
      <c r="C51" s="45"/>
      <c r="D51" s="88"/>
      <c r="E51" s="48"/>
      <c r="F51" s="56"/>
      <c r="G51" s="92"/>
      <c r="H51" s="3">
        <v>158623</v>
      </c>
      <c r="I51" s="2">
        <f t="shared" si="0"/>
        <v>3965.5750000000003</v>
      </c>
      <c r="J51" s="17"/>
      <c r="K51" s="17">
        <f t="shared" si="8"/>
        <v>3965.5750000000003</v>
      </c>
    </row>
    <row r="52" spans="1:38" s="50" customFormat="1" x14ac:dyDescent="0.25">
      <c r="A52" s="57" t="s">
        <v>66</v>
      </c>
      <c r="B52" s="45"/>
      <c r="C52" s="45"/>
      <c r="D52" s="47"/>
      <c r="E52" s="48"/>
      <c r="F52" s="56"/>
      <c r="G52" s="92"/>
      <c r="H52" s="3">
        <v>874</v>
      </c>
      <c r="I52" s="2">
        <f t="shared" si="0"/>
        <v>21.85</v>
      </c>
      <c r="J52" s="17"/>
      <c r="K52" s="17">
        <f t="shared" si="8"/>
        <v>21.85</v>
      </c>
      <c r="L52" s="33"/>
      <c r="M52" s="62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</row>
    <row r="53" spans="1:38" s="50" customFormat="1" x14ac:dyDescent="0.25">
      <c r="A53" s="57" t="s">
        <v>34</v>
      </c>
      <c r="B53" s="45"/>
      <c r="C53" s="45"/>
      <c r="D53" s="47">
        <v>1</v>
      </c>
      <c r="E53" s="48">
        <v>35</v>
      </c>
      <c r="F53" s="56">
        <f t="shared" si="2"/>
        <v>2.8571428571428571E-2</v>
      </c>
      <c r="G53" s="93">
        <v>0.91300000000000003</v>
      </c>
      <c r="H53" s="3">
        <v>15056</v>
      </c>
      <c r="I53" s="2">
        <f t="shared" si="0"/>
        <v>376.40000000000003</v>
      </c>
      <c r="J53" s="17">
        <f t="shared" ref="J53:J58" si="9">SUM(I53:I53)</f>
        <v>376.40000000000003</v>
      </c>
      <c r="K53" s="17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</row>
    <row r="54" spans="1:38" s="50" customFormat="1" x14ac:dyDescent="0.25">
      <c r="A54" s="97" t="s">
        <v>35</v>
      </c>
      <c r="B54" s="89" t="s">
        <v>85</v>
      </c>
      <c r="C54" s="86" t="s">
        <v>85</v>
      </c>
      <c r="D54" s="47">
        <v>8</v>
      </c>
      <c r="E54" s="48">
        <v>58</v>
      </c>
      <c r="F54" s="56">
        <f t="shared" si="2"/>
        <v>0.13793103448275862</v>
      </c>
      <c r="G54" s="92">
        <v>0.96430000000000005</v>
      </c>
      <c r="H54" s="3">
        <v>13186</v>
      </c>
      <c r="I54" s="2">
        <f t="shared" si="0"/>
        <v>329.65000000000003</v>
      </c>
      <c r="J54" s="17"/>
      <c r="K54" s="17">
        <f t="shared" si="8"/>
        <v>329.65000000000003</v>
      </c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</row>
    <row r="55" spans="1:38" s="50" customFormat="1" x14ac:dyDescent="0.25">
      <c r="A55" s="57" t="s">
        <v>36</v>
      </c>
      <c r="B55" s="45"/>
      <c r="C55" s="45"/>
      <c r="D55" s="47"/>
      <c r="E55" s="48">
        <v>3</v>
      </c>
      <c r="F55" s="56">
        <f t="shared" si="2"/>
        <v>0</v>
      </c>
      <c r="G55" s="93">
        <v>1</v>
      </c>
      <c r="H55" s="3">
        <v>893</v>
      </c>
      <c r="I55" s="2">
        <f t="shared" si="0"/>
        <v>22.325000000000003</v>
      </c>
      <c r="J55" s="17">
        <f t="shared" si="9"/>
        <v>22.325000000000003</v>
      </c>
      <c r="K55" s="17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</row>
    <row r="56" spans="1:38" s="50" customFormat="1" x14ac:dyDescent="0.25">
      <c r="A56" s="57" t="s">
        <v>37</v>
      </c>
      <c r="B56" s="45"/>
      <c r="C56" s="45"/>
      <c r="D56" s="47"/>
      <c r="E56" s="48">
        <v>84.96</v>
      </c>
      <c r="F56" s="56">
        <f t="shared" si="2"/>
        <v>0</v>
      </c>
      <c r="G56" s="93">
        <v>0.88460000000000005</v>
      </c>
      <c r="H56" s="3">
        <v>24988</v>
      </c>
      <c r="I56" s="2">
        <f t="shared" si="0"/>
        <v>624.70000000000005</v>
      </c>
      <c r="J56" s="17">
        <f t="shared" si="9"/>
        <v>624.70000000000005</v>
      </c>
      <c r="K56" s="17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</row>
    <row r="57" spans="1:38" s="50" customFormat="1" x14ac:dyDescent="0.25">
      <c r="A57" s="57" t="s">
        <v>38</v>
      </c>
      <c r="B57" s="86" t="s">
        <v>85</v>
      </c>
      <c r="C57" s="86" t="s">
        <v>85</v>
      </c>
      <c r="D57" s="88">
        <v>237</v>
      </c>
      <c r="E57" s="48">
        <v>307</v>
      </c>
      <c r="F57" s="56">
        <f t="shared" si="2"/>
        <v>0.7719869706840391</v>
      </c>
      <c r="G57" s="92">
        <v>0.91920000000000002</v>
      </c>
      <c r="H57" s="3">
        <v>471175</v>
      </c>
      <c r="I57" s="2">
        <f t="shared" si="0"/>
        <v>11779.375</v>
      </c>
      <c r="J57" s="17"/>
      <c r="K57" s="17">
        <f>SUM(I57:I57)</f>
        <v>11779.375</v>
      </c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</row>
    <row r="58" spans="1:38" s="50" customFormat="1" x14ac:dyDescent="0.25">
      <c r="A58" s="57" t="s">
        <v>39</v>
      </c>
      <c r="B58" s="45"/>
      <c r="C58" s="45"/>
      <c r="D58" s="88">
        <v>0</v>
      </c>
      <c r="E58" s="48">
        <v>446.11</v>
      </c>
      <c r="F58" s="56">
        <f t="shared" si="2"/>
        <v>0</v>
      </c>
      <c r="G58" s="93">
        <v>0.95830000000000004</v>
      </c>
      <c r="H58" s="3">
        <v>136221</v>
      </c>
      <c r="I58" s="2">
        <f t="shared" si="0"/>
        <v>3405.5250000000001</v>
      </c>
      <c r="J58" s="17">
        <f t="shared" si="9"/>
        <v>3405.5250000000001</v>
      </c>
      <c r="K58" s="17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</row>
    <row r="59" spans="1:38" s="50" customFormat="1" hidden="1" x14ac:dyDescent="0.25">
      <c r="A59" s="57"/>
      <c r="B59" s="45"/>
      <c r="C59" s="45"/>
      <c r="D59" s="63"/>
      <c r="E59" s="48"/>
      <c r="F59" s="56"/>
      <c r="G59" s="93"/>
      <c r="H59" s="91"/>
      <c r="I59" s="2"/>
      <c r="J59" s="17"/>
      <c r="K59" s="17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</row>
    <row r="60" spans="1:38" s="50" customFormat="1" x14ac:dyDescent="0.25">
      <c r="A60" s="57" t="s">
        <v>40</v>
      </c>
      <c r="B60" s="86" t="s">
        <v>85</v>
      </c>
      <c r="C60" s="86" t="s">
        <v>85</v>
      </c>
      <c r="D60" s="63"/>
      <c r="E60" s="48">
        <v>99.9</v>
      </c>
      <c r="F60" s="56">
        <f t="shared" si="2"/>
        <v>0</v>
      </c>
      <c r="G60" s="92">
        <v>0.9</v>
      </c>
      <c r="H60" s="3">
        <v>16236</v>
      </c>
      <c r="I60" s="2">
        <f t="shared" si="0"/>
        <v>405.90000000000003</v>
      </c>
      <c r="J60" s="17"/>
      <c r="K60" s="17">
        <f>SUM(I60:I60)</f>
        <v>405.90000000000003</v>
      </c>
      <c r="L60" s="33"/>
      <c r="M60" s="64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</row>
    <row r="61" spans="1:38" s="50" customFormat="1" x14ac:dyDescent="0.25">
      <c r="A61" s="57" t="s">
        <v>41</v>
      </c>
      <c r="B61" s="45"/>
      <c r="C61" s="46"/>
      <c r="D61" s="63"/>
      <c r="E61" s="48">
        <v>230.53</v>
      </c>
      <c r="F61" s="56">
        <f t="shared" si="2"/>
        <v>0</v>
      </c>
      <c r="G61" s="93"/>
      <c r="H61" s="3">
        <v>61677</v>
      </c>
      <c r="I61" s="2">
        <f t="shared" si="0"/>
        <v>1541.9250000000002</v>
      </c>
      <c r="J61" s="17">
        <f t="shared" ref="J61:J68" si="10">SUM(I61:I61)</f>
        <v>1541.9250000000002</v>
      </c>
      <c r="K61" s="17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1:38" s="50" customFormat="1" x14ac:dyDescent="0.25">
      <c r="A62" s="57" t="s">
        <v>42</v>
      </c>
      <c r="B62" s="45"/>
      <c r="C62" s="45"/>
      <c r="D62" s="90">
        <v>0</v>
      </c>
      <c r="E62" s="48">
        <v>564.98</v>
      </c>
      <c r="F62" s="56">
        <f t="shared" si="2"/>
        <v>0</v>
      </c>
      <c r="G62" s="93"/>
      <c r="H62" s="3">
        <v>152541</v>
      </c>
      <c r="I62" s="2">
        <f t="shared" si="0"/>
        <v>3813.5250000000001</v>
      </c>
      <c r="J62" s="17">
        <f t="shared" si="10"/>
        <v>3813.5250000000001</v>
      </c>
      <c r="K62" s="17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1:38" s="50" customFormat="1" x14ac:dyDescent="0.25">
      <c r="A63" s="57" t="s">
        <v>43</v>
      </c>
      <c r="B63" s="59" t="s">
        <v>85</v>
      </c>
      <c r="C63" s="45" t="s">
        <v>85</v>
      </c>
      <c r="D63" s="90"/>
      <c r="E63" s="48">
        <v>3777.56</v>
      </c>
      <c r="F63" s="56">
        <f t="shared" si="2"/>
        <v>0</v>
      </c>
      <c r="G63" s="93">
        <v>0</v>
      </c>
      <c r="H63" s="91">
        <v>1092099</v>
      </c>
      <c r="I63" s="2">
        <f t="shared" si="0"/>
        <v>27302.475000000002</v>
      </c>
      <c r="J63" s="17">
        <f t="shared" si="10"/>
        <v>27302.475000000002</v>
      </c>
      <c r="K63" s="17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:38" s="33" customFormat="1" x14ac:dyDescent="0.25">
      <c r="A64" s="57" t="s">
        <v>75</v>
      </c>
      <c r="B64" s="45"/>
      <c r="C64" s="45"/>
      <c r="D64" s="63"/>
      <c r="E64" s="48">
        <v>178.35</v>
      </c>
      <c r="F64" s="56">
        <f t="shared" si="2"/>
        <v>0</v>
      </c>
      <c r="G64" s="93"/>
      <c r="H64" s="3">
        <v>45231</v>
      </c>
      <c r="I64" s="2">
        <f t="shared" si="0"/>
        <v>1130.7750000000001</v>
      </c>
      <c r="J64" s="17">
        <f t="shared" si="10"/>
        <v>1130.7750000000001</v>
      </c>
      <c r="K64" s="17"/>
    </row>
    <row r="65" spans="1:38" s="50" customFormat="1" x14ac:dyDescent="0.25">
      <c r="A65" s="57" t="s">
        <v>44</v>
      </c>
      <c r="B65" s="45"/>
      <c r="C65" s="45"/>
      <c r="D65" s="63"/>
      <c r="E65" s="48">
        <v>190.92</v>
      </c>
      <c r="F65" s="56">
        <f t="shared" si="2"/>
        <v>0</v>
      </c>
      <c r="G65" s="93"/>
      <c r="H65" s="3">
        <v>53365</v>
      </c>
      <c r="I65" s="2">
        <f t="shared" si="0"/>
        <v>1334.125</v>
      </c>
      <c r="J65" s="17">
        <f t="shared" si="10"/>
        <v>1334.125</v>
      </c>
      <c r="K65" s="17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</row>
    <row r="66" spans="1:38" x14ac:dyDescent="0.25">
      <c r="A66" s="57" t="s">
        <v>45</v>
      </c>
      <c r="B66" s="45"/>
      <c r="C66" s="45"/>
      <c r="D66" s="63"/>
      <c r="E66" s="48">
        <v>9.8699999999999992</v>
      </c>
      <c r="F66" s="56">
        <f t="shared" si="2"/>
        <v>0</v>
      </c>
      <c r="G66" s="93"/>
      <c r="H66" s="3">
        <v>2772</v>
      </c>
      <c r="I66" s="2">
        <f t="shared" si="0"/>
        <v>69.3</v>
      </c>
      <c r="J66" s="17">
        <f t="shared" si="10"/>
        <v>69.3</v>
      </c>
      <c r="K66" s="17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</row>
    <row r="67" spans="1:38" s="50" customFormat="1" x14ac:dyDescent="0.25">
      <c r="A67" s="57" t="s">
        <v>46</v>
      </c>
      <c r="B67" s="45"/>
      <c r="C67" s="45"/>
      <c r="D67" s="90"/>
      <c r="E67" s="48">
        <v>241.67</v>
      </c>
      <c r="F67" s="56">
        <f t="shared" si="2"/>
        <v>0</v>
      </c>
      <c r="G67" s="93"/>
      <c r="H67" s="3">
        <v>63289</v>
      </c>
      <c r="I67" s="2">
        <f t="shared" si="0"/>
        <v>1582.2250000000001</v>
      </c>
      <c r="J67" s="17">
        <f t="shared" si="10"/>
        <v>1582.2250000000001</v>
      </c>
      <c r="K67" s="17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</row>
    <row r="68" spans="1:38" s="50" customFormat="1" x14ac:dyDescent="0.25">
      <c r="A68" s="57" t="s">
        <v>76</v>
      </c>
      <c r="B68" s="45"/>
      <c r="C68" s="45"/>
      <c r="D68" s="90"/>
      <c r="E68" s="48">
        <v>109.17</v>
      </c>
      <c r="F68" s="56">
        <f t="shared" si="2"/>
        <v>0</v>
      </c>
      <c r="G68" s="93"/>
      <c r="H68" s="3">
        <v>27986</v>
      </c>
      <c r="I68" s="2">
        <f t="shared" si="0"/>
        <v>699.65000000000009</v>
      </c>
      <c r="J68" s="17">
        <f t="shared" si="10"/>
        <v>699.65000000000009</v>
      </c>
      <c r="K68" s="17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</row>
    <row r="69" spans="1:38" s="50" customFormat="1" x14ac:dyDescent="0.25">
      <c r="A69" s="57" t="s">
        <v>47</v>
      </c>
      <c r="B69" s="59" t="s">
        <v>85</v>
      </c>
      <c r="C69" s="45" t="s">
        <v>85</v>
      </c>
      <c r="D69" s="90"/>
      <c r="E69" s="48">
        <v>2909.63</v>
      </c>
      <c r="F69" s="56">
        <f t="shared" si="2"/>
        <v>0</v>
      </c>
      <c r="G69" s="93">
        <v>8.8599999999999998E-2</v>
      </c>
      <c r="H69" s="91">
        <v>808732</v>
      </c>
      <c r="I69" s="2">
        <f t="shared" si="0"/>
        <v>20218.300000000003</v>
      </c>
      <c r="J69" s="17">
        <f t="shared" ref="J69:J71" si="11">SUM(I69:I69)</f>
        <v>20218.300000000003</v>
      </c>
      <c r="K69" s="17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</row>
    <row r="70" spans="1:38" s="50" customFormat="1" x14ac:dyDescent="0.25">
      <c r="A70" s="57" t="s">
        <v>48</v>
      </c>
      <c r="B70" s="45"/>
      <c r="C70" s="45"/>
      <c r="D70" s="63"/>
      <c r="E70" s="48">
        <v>574.17999999999995</v>
      </c>
      <c r="F70" s="56">
        <f t="shared" si="2"/>
        <v>0</v>
      </c>
      <c r="G70" s="93"/>
      <c r="H70" s="3">
        <v>147365</v>
      </c>
      <c r="I70" s="2">
        <f t="shared" si="0"/>
        <v>3684.125</v>
      </c>
      <c r="J70" s="17">
        <f t="shared" si="11"/>
        <v>3684.125</v>
      </c>
      <c r="K70" s="17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 s="50" customFormat="1" ht="15.75" thickBot="1" x14ac:dyDescent="0.3">
      <c r="A71" s="57" t="s">
        <v>49</v>
      </c>
      <c r="B71" s="45"/>
      <c r="C71" s="45"/>
      <c r="D71" s="63"/>
      <c r="E71" s="48">
        <v>240.64</v>
      </c>
      <c r="F71" s="56">
        <f>D71/E71</f>
        <v>0</v>
      </c>
      <c r="G71" s="94"/>
      <c r="H71" s="1">
        <v>65968</v>
      </c>
      <c r="I71" s="2">
        <f t="shared" si="0"/>
        <v>1649.2</v>
      </c>
      <c r="J71" s="17">
        <f t="shared" si="11"/>
        <v>1649.2</v>
      </c>
      <c r="K71" s="17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</row>
    <row r="72" spans="1:38" s="70" customFormat="1" ht="15.75" thickBot="1" x14ac:dyDescent="0.3">
      <c r="A72" s="65" t="s">
        <v>50</v>
      </c>
      <c r="B72" s="66">
        <f>COUNTA(B10:B71)</f>
        <v>25</v>
      </c>
      <c r="C72" s="66">
        <f>COUNTA(C10:C71)</f>
        <v>25</v>
      </c>
      <c r="D72" s="67">
        <f>SUM(D10:D71)</f>
        <v>11100</v>
      </c>
      <c r="E72" s="68">
        <f>SUM(E10:E71)</f>
        <v>22610.449999999993</v>
      </c>
      <c r="F72" s="68"/>
      <c r="G72" s="95">
        <f>AVERAGE(G10:G58)</f>
        <v>0.97228437499999998</v>
      </c>
      <c r="H72" s="4">
        <f>SUM(H10:H71)</f>
        <v>14159012</v>
      </c>
      <c r="I72" s="4">
        <f>SUM(I10:I71)</f>
        <v>353975.3000000001</v>
      </c>
      <c r="J72" s="18">
        <f>SUM(J10:J71)</f>
        <v>69326.375000000015</v>
      </c>
      <c r="K72" s="19">
        <f>SUM(K10:K71)</f>
        <v>284648.92499999999</v>
      </c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74" customFormat="1" hidden="1" x14ac:dyDescent="0.25">
      <c r="A73" s="71" t="s">
        <v>69</v>
      </c>
      <c r="B73" s="33"/>
      <c r="C73" s="33"/>
      <c r="D73" s="72"/>
      <c r="E73" s="72"/>
      <c r="F73" s="72"/>
      <c r="G73" s="72"/>
      <c r="H73" s="72"/>
      <c r="I73" s="72"/>
      <c r="J73" s="33"/>
      <c r="K73" s="34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</row>
    <row r="74" spans="1:38" s="73" customFormat="1" hidden="1" x14ac:dyDescent="0.25">
      <c r="A74" s="71" t="s">
        <v>51</v>
      </c>
      <c r="B74" s="33"/>
      <c r="C74" s="33"/>
      <c r="D74" s="72"/>
      <c r="E74" s="72"/>
      <c r="F74" s="72"/>
      <c r="G74" s="72"/>
      <c r="H74" s="75"/>
      <c r="I74" s="72"/>
      <c r="J74" s="76"/>
      <c r="K74" s="77"/>
    </row>
    <row r="75" spans="1:38" s="73" customFormat="1" hidden="1" x14ac:dyDescent="0.25">
      <c r="A75" s="71" t="s">
        <v>82</v>
      </c>
      <c r="B75" s="33"/>
      <c r="C75" s="33"/>
      <c r="D75" s="72"/>
      <c r="E75" s="72"/>
      <c r="F75" s="72"/>
      <c r="G75" s="72"/>
      <c r="H75" s="75"/>
      <c r="I75" s="72"/>
      <c r="J75" s="76"/>
      <c r="K75" s="77"/>
    </row>
    <row r="76" spans="1:38" s="73" customFormat="1" hidden="1" x14ac:dyDescent="0.25">
      <c r="A76" s="78" t="s">
        <v>52</v>
      </c>
      <c r="B76" s="33"/>
      <c r="C76" s="33"/>
      <c r="D76" s="72"/>
      <c r="E76" s="79"/>
      <c r="F76" s="72"/>
      <c r="G76" s="72"/>
      <c r="H76" s="75"/>
      <c r="I76" s="72"/>
      <c r="J76" s="33"/>
      <c r="K76" s="34"/>
    </row>
    <row r="77" spans="1:38" ht="15.75" hidden="1" thickBot="1" x14ac:dyDescent="0.3">
      <c r="A77" s="80" t="s">
        <v>87</v>
      </c>
      <c r="B77" s="81"/>
      <c r="C77" s="81"/>
      <c r="D77" s="82"/>
      <c r="E77" s="83"/>
      <c r="F77" s="82"/>
      <c r="G77" s="82"/>
      <c r="H77" s="82"/>
      <c r="I77" s="82"/>
      <c r="J77" s="84"/>
      <c r="K77" s="85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</row>
    <row r="78" spans="1:38" hidden="1" x14ac:dyDescent="0.25">
      <c r="K78" s="33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</row>
    <row r="79" spans="1:38" hidden="1" x14ac:dyDescent="0.25">
      <c r="J79" s="76"/>
      <c r="K79" s="62">
        <f>SUM(J72:K72)</f>
        <v>353975.3</v>
      </c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</row>
    <row r="80" spans="1:38" hidden="1" x14ac:dyDescent="0.25">
      <c r="K80" s="62">
        <f>SUM(J10:K71)</f>
        <v>353975.3000000001</v>
      </c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</row>
    <row r="81" spans="11:38" x14ac:dyDescent="0.25">
      <c r="K81" s="33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</row>
    <row r="82" spans="11:38" x14ac:dyDescent="0.25">
      <c r="K82" s="76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</row>
    <row r="83" spans="11:38" x14ac:dyDescent="0.25">
      <c r="K83" s="6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</row>
    <row r="84" spans="11:38" x14ac:dyDescent="0.25">
      <c r="K84" s="33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</row>
    <row r="85" spans="11:38" x14ac:dyDescent="0.25">
      <c r="K85" s="33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</row>
    <row r="86" spans="11:38" x14ac:dyDescent="0.25">
      <c r="K86" s="33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</row>
    <row r="87" spans="11:38" x14ac:dyDescent="0.25">
      <c r="K87" s="33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</row>
    <row r="88" spans="11:38" x14ac:dyDescent="0.25">
      <c r="K88" s="33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</row>
    <row r="89" spans="11:38" x14ac:dyDescent="0.25">
      <c r="K89" s="33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</row>
    <row r="90" spans="11:38" x14ac:dyDescent="0.25">
      <c r="K90" s="33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</row>
    <row r="91" spans="11:38" x14ac:dyDescent="0.25">
      <c r="K91" s="33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</row>
    <row r="92" spans="11:38" x14ac:dyDescent="0.25">
      <c r="K92" s="33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</row>
    <row r="93" spans="11:38" x14ac:dyDescent="0.25">
      <c r="K93" s="33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</row>
    <row r="94" spans="11:38" x14ac:dyDescent="0.25">
      <c r="K94" s="33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</row>
    <row r="95" spans="11:38" x14ac:dyDescent="0.25">
      <c r="K95" s="33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</row>
    <row r="96" spans="11:38" x14ac:dyDescent="0.25">
      <c r="K96" s="33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</row>
  </sheetData>
  <mergeCells count="1">
    <mergeCell ref="A4:K4"/>
  </mergeCells>
  <printOptions horizontalCentered="1" verticalCentered="1" gridLines="1"/>
  <pageMargins left="0.5" right="0.5" top="1" bottom="1" header="0.25" footer="0.68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 Discount</vt:lpstr>
      <vt:lpstr>'GL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2022-07-11T22:03:51Z</cp:lastPrinted>
  <dcterms:created xsi:type="dcterms:W3CDTF">2009-06-30T23:10:18Z</dcterms:created>
  <dcterms:modified xsi:type="dcterms:W3CDTF">2022-07-11T22:06:13Z</dcterms:modified>
</cp:coreProperties>
</file>