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4\2024 GL Cyber Premium Discount Program\"/>
    </mc:Choice>
  </mc:AlternateContent>
  <xr:revisionPtr revIDLastSave="0" documentId="13_ncr:1_{07B6355A-B2D5-47A3-B2B7-F833505D46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 Discount" sheetId="1" r:id="rId1"/>
    <sheet name="2023 participation %" sheetId="9" r:id="rId2"/>
  </sheets>
  <definedNames>
    <definedName name="_xlnm.Print_Area" localSheetId="0">'GL Discount'!$A$1:$K$77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" l="1"/>
  <c r="J45" i="1"/>
  <c r="J44" i="1"/>
  <c r="J40" i="1"/>
  <c r="J19" i="1"/>
  <c r="J20" i="1"/>
  <c r="J21" i="1"/>
  <c r="J22" i="1"/>
  <c r="J23" i="1"/>
  <c r="J24" i="1"/>
  <c r="J25" i="1"/>
  <c r="J26" i="1"/>
  <c r="K62" i="1"/>
  <c r="K67" i="1" l="1"/>
  <c r="C72" i="1" l="1"/>
  <c r="G72" i="1" l="1"/>
  <c r="I62" i="1" l="1"/>
  <c r="I39" i="1"/>
  <c r="K39" i="1" s="1"/>
  <c r="I15" i="1"/>
  <c r="K15" i="1" s="1"/>
  <c r="B72" i="1"/>
  <c r="D10" i="1"/>
  <c r="E10" i="1"/>
  <c r="E16" i="1"/>
  <c r="E29" i="1"/>
  <c r="H72" i="1"/>
  <c r="I10" i="1"/>
  <c r="K10" i="1" s="1"/>
  <c r="I11" i="1"/>
  <c r="K11" i="1" s="1"/>
  <c r="I12" i="1"/>
  <c r="K12" i="1" s="1"/>
  <c r="I13" i="1"/>
  <c r="K13" i="1" s="1"/>
  <c r="I14" i="1"/>
  <c r="K14" i="1" s="1"/>
  <c r="I16" i="1"/>
  <c r="K16" i="1" s="1"/>
  <c r="I17" i="1"/>
  <c r="K17" i="1" s="1"/>
  <c r="I18" i="1"/>
  <c r="J18" i="1" s="1"/>
  <c r="I19" i="1"/>
  <c r="I20" i="1"/>
  <c r="I22" i="1"/>
  <c r="I23" i="1"/>
  <c r="I24" i="1"/>
  <c r="I25" i="1"/>
  <c r="I26" i="1"/>
  <c r="I27" i="1"/>
  <c r="K27" i="1" s="1"/>
  <c r="I28" i="1"/>
  <c r="I29" i="1"/>
  <c r="K29" i="1" s="1"/>
  <c r="I30" i="1"/>
  <c r="K30" i="1" s="1"/>
  <c r="I21" i="1"/>
  <c r="I31" i="1"/>
  <c r="K31" i="1" s="1"/>
  <c r="I32" i="1"/>
  <c r="J32" i="1" s="1"/>
  <c r="I33" i="1"/>
  <c r="K33" i="1" s="1"/>
  <c r="I34" i="1"/>
  <c r="K34" i="1" s="1"/>
  <c r="I35" i="1"/>
  <c r="K35" i="1" s="1"/>
  <c r="I36" i="1"/>
  <c r="K36" i="1" s="1"/>
  <c r="I37" i="1"/>
  <c r="J37" i="1" s="1"/>
  <c r="I38" i="1"/>
  <c r="I40" i="1"/>
  <c r="I41" i="1"/>
  <c r="J41" i="1" s="1"/>
  <c r="I42" i="1"/>
  <c r="K42" i="1" s="1"/>
  <c r="I43" i="1"/>
  <c r="K43" i="1" s="1"/>
  <c r="I44" i="1"/>
  <c r="I45" i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J53" i="1" s="1"/>
  <c r="I54" i="1"/>
  <c r="K54" i="1" s="1"/>
  <c r="I55" i="1"/>
  <c r="J55" i="1" s="1"/>
  <c r="I56" i="1"/>
  <c r="I57" i="1"/>
  <c r="K57" i="1" s="1"/>
  <c r="I58" i="1"/>
  <c r="J58" i="1" s="1"/>
  <c r="I60" i="1"/>
  <c r="K60" i="1" s="1"/>
  <c r="I61" i="1"/>
  <c r="J61" i="1" s="1"/>
  <c r="I63" i="1"/>
  <c r="K63" i="1" s="1"/>
  <c r="I64" i="1"/>
  <c r="I65" i="1"/>
  <c r="J65" i="1" s="1"/>
  <c r="I66" i="1"/>
  <c r="J66" i="1" s="1"/>
  <c r="I67" i="1"/>
  <c r="I68" i="1"/>
  <c r="J68" i="1" s="1"/>
  <c r="I69" i="1"/>
  <c r="J69" i="1" s="1"/>
  <c r="I70" i="1"/>
  <c r="J70" i="1" s="1"/>
  <c r="I71" i="1"/>
  <c r="J71" i="1" s="1"/>
  <c r="I7" i="1"/>
  <c r="F7" i="1"/>
  <c r="E7" i="1"/>
  <c r="J38" i="1"/>
  <c r="F16" i="1"/>
  <c r="F13" i="1"/>
  <c r="F71" i="1"/>
  <c r="F46" i="1"/>
  <c r="F36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J56" i="1"/>
  <c r="F56" i="1"/>
  <c r="F55" i="1"/>
  <c r="F54" i="1"/>
  <c r="F53" i="1"/>
  <c r="F45" i="1"/>
  <c r="F44" i="1"/>
  <c r="F43" i="1"/>
  <c r="F42" i="1"/>
  <c r="F41" i="1"/>
  <c r="F40" i="1"/>
  <c r="F39" i="1"/>
  <c r="F35" i="1"/>
  <c r="F34" i="1"/>
  <c r="F33" i="1"/>
  <c r="F32" i="1"/>
  <c r="F31" i="1"/>
  <c r="F29" i="1"/>
  <c r="F28" i="1"/>
  <c r="F19" i="1"/>
  <c r="F15" i="1"/>
  <c r="F14" i="1"/>
  <c r="F30" i="1"/>
  <c r="F10" i="1"/>
  <c r="E72" i="1"/>
  <c r="D72" i="1"/>
  <c r="K28" i="1"/>
  <c r="I72" i="1" l="1"/>
  <c r="J72" i="1"/>
  <c r="K72" i="1"/>
  <c r="K80" i="1"/>
  <c r="K79" i="1" l="1"/>
</calcChain>
</file>

<file path=xl/sharedStrings.xml><?xml version="1.0" encoding="utf-8"?>
<sst xmlns="http://schemas.openxmlformats.org/spreadsheetml/2006/main" count="194" uniqueCount="128">
  <si>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</si>
  <si>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</si>
  <si>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</si>
  <si>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</si>
  <si>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</si>
  <si>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</si>
  <si>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</si>
  <si>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</si>
  <si>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</si>
  <si>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</si>
  <si>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</si>
  <si>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</si>
  <si>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</si>
  <si>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</si>
  <si>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</si>
  <si>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</si>
  <si>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</si>
  <si>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</si>
  <si>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</si>
  <si>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</si>
  <si>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</si>
  <si>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</si>
  <si>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</si>
  <si>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</si>
  <si>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</si>
  <si>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</si>
  <si>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</si>
  <si>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</si>
  <si>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</si>
  <si>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</si>
  <si>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</si>
  <si>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</si>
  <si>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</si>
  <si>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</si>
  <si>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</si>
  <si>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</si>
  <si>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</si>
  <si>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</si>
  <si>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</si>
  <si>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</si>
  <si>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</si>
  <si>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</si>
  <si>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</si>
  <si>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</si>
  <si>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</si>
  <si>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</si>
  <si>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</si>
  <si>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</si>
  <si>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</si>
  <si>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</si>
  <si>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</si>
  <si>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</si>
  <si>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</si>
  <si>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</si>
  <si>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</si>
  <si>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</si>
  <si>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</si>
  <si>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</si>
  <si>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</si>
  <si>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</si>
  <si>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STATE PRISON</t>
  </si>
  <si>
    <t>PUBLIC HEALTH &amp; HUMAN SERVICES MENTAL HEALTH NURSING CARE CENTER</t>
  </si>
  <si>
    <t>PUBLIC HEALTH &amp; HUMAN SERVICES MONTANA CHEMICAL DEPENDENCY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</si>
  <si>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</si>
  <si>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</si>
  <si>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</si>
  <si>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ELECTION FORMS RECEIVED AND PARTICIPATION</t>
  </si>
  <si>
    <t>GL</t>
  </si>
  <si>
    <t>Note #1- Administration includes MPERA, TRS, Lottery and STAB.</t>
  </si>
  <si>
    <t>RECEIVED</t>
  </si>
  <si>
    <t>ELECTION FORM</t>
  </si>
  <si>
    <t>GENERAL LIABILITY INSURANCE PREMIUM DISCOUNT PROGRAM</t>
  </si>
  <si>
    <t>CLAIM REVIEW</t>
  </si>
  <si>
    <t>Completed</t>
  </si>
  <si>
    <t>GREAT FALLS COLLEGE MSU</t>
  </si>
  <si>
    <t>HELENA COLLEGE UM</t>
  </si>
  <si>
    <t>ADMINISTRATION TEACHERS RETIREMENT</t>
  </si>
  <si>
    <t>ADMINISTRATION PUBLIC EMPLOYEES RETIREMENT DIVISION</t>
  </si>
  <si>
    <t>CORRECTIONS MONTANA STATE CORRECTIONAL TREATMENT CENTER</t>
  </si>
  <si>
    <t>CORRECTIONS BOARD OF CRIME CONTROL</t>
  </si>
  <si>
    <t>PUBLIC HEALTH &amp; HUMAN SERVICES INTENSIVE BEHAVIOR CENTER/BOULDER CAMPUS</t>
  </si>
  <si>
    <t>Note #3- Participation % determined by SITSD and SHRD.</t>
  </si>
  <si>
    <t>FY 2018</t>
  </si>
  <si>
    <t>yes</t>
  </si>
  <si>
    <t>ART</t>
  </si>
  <si>
    <t>BPE</t>
  </si>
  <si>
    <t>COR</t>
  </si>
  <si>
    <t>CPP</t>
  </si>
  <si>
    <t>DEQ</t>
  </si>
  <si>
    <t>DLI</t>
  </si>
  <si>
    <t>DMA</t>
  </si>
  <si>
    <t>DNR</t>
  </si>
  <si>
    <t>DOA</t>
  </si>
  <si>
    <t>DOC</t>
  </si>
  <si>
    <t>DOJ</t>
  </si>
  <si>
    <t>FWP</t>
  </si>
  <si>
    <t>GOV</t>
  </si>
  <si>
    <t>HHS</t>
  </si>
  <si>
    <t>HIS</t>
  </si>
  <si>
    <t>JUD</t>
  </si>
  <si>
    <t>LEG</t>
  </si>
  <si>
    <t>LIV</t>
  </si>
  <si>
    <t>MCC</t>
  </si>
  <si>
    <t>MDT</t>
  </si>
  <si>
    <t>MPERA</t>
  </si>
  <si>
    <t>MSL</t>
  </si>
  <si>
    <t>OPD</t>
  </si>
  <si>
    <t>OPI</t>
  </si>
  <si>
    <t>PSC</t>
  </si>
  <si>
    <t>SAO</t>
  </si>
  <si>
    <t>SOS</t>
  </si>
  <si>
    <t>FY 2023</t>
  </si>
  <si>
    <t xml:space="preserve">Agencies </t>
  </si>
  <si>
    <t>Total User</t>
  </si>
  <si>
    <t>Percentage Complete</t>
  </si>
  <si>
    <t>AGR</t>
  </si>
  <si>
    <t>DOR</t>
  </si>
  <si>
    <t xml:space="preserve">LOT </t>
  </si>
  <si>
    <t>MSDB</t>
  </si>
  <si>
    <t xml:space="preserve">STF </t>
  </si>
  <si>
    <t xml:space="preserve">TRS </t>
  </si>
  <si>
    <t>CORRECTIONS MT CORRECTIONAL ENTERPRISES</t>
  </si>
  <si>
    <t>FY 2024</t>
  </si>
  <si>
    <t>Denotes elected to participate in 2023.</t>
  </si>
  <si>
    <t>2023 Cyber Security Training Participation</t>
  </si>
  <si>
    <t>CORRECTIONS RIVERSIDE</t>
  </si>
  <si>
    <t>no</t>
  </si>
  <si>
    <t>CYBER/GENERAL LIABILITY INSURANCE PREMIUM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</si>
</sst>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CD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/>
    <xf numFmtId="165" fontId="6" fillId="3" borderId="4" xfId="5" applyNumberFormat="1" applyFont="1" applyFill="1" applyBorder="1" applyAlignment="1">
      <alignment shrinkToFit="1"/>
    </xf>
    <xf numFmtId="165" fontId="6" fillId="0" borderId="4" xfId="5" applyNumberFormat="1" applyFont="1" applyFill="1" applyBorder="1" applyAlignment="1">
      <alignment shrinkToFit="1"/>
    </xf>
    <xf numFmtId="165" fontId="6" fillId="3" borderId="5" xfId="5" applyNumberFormat="1" applyFont="1" applyFill="1" applyBorder="1" applyAlignment="1">
      <alignment shrinkToFit="1"/>
    </xf>
    <xf numFmtId="165" fontId="6" fillId="4" borderId="10" xfId="5" applyNumberFormat="1" applyFont="1" applyFill="1" applyBorder="1"/>
    <xf numFmtId="0" fontId="9" fillId="3" borderId="1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Fill="1" applyBorder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9" fillId="4" borderId="3" xfId="5" applyFont="1" applyFill="1" applyBorder="1" applyAlignment="1">
      <alignment horizontal="center"/>
    </xf>
    <xf numFmtId="0" fontId="9" fillId="4" borderId="5" xfId="5" applyFont="1" applyFill="1" applyBorder="1" applyAlignment="1">
      <alignment horizontal="center"/>
    </xf>
    <xf numFmtId="0" fontId="9" fillId="4" borderId="6" xfId="5" applyFont="1" applyFill="1" applyBorder="1" applyAlignment="1">
      <alignment horizontal="center"/>
    </xf>
    <xf numFmtId="0" fontId="9" fillId="4" borderId="8" xfId="5" applyFont="1" applyFill="1" applyBorder="1" applyAlignment="1">
      <alignment horizontal="center"/>
    </xf>
    <xf numFmtId="0" fontId="9" fillId="4" borderId="9" xfId="5" applyFont="1" applyFill="1" applyBorder="1" applyAlignment="1">
      <alignment horizontal="center"/>
    </xf>
    <xf numFmtId="166" fontId="6" fillId="0" borderId="5" xfId="5" applyNumberFormat="1" applyFont="1" applyFill="1" applyBorder="1"/>
    <xf numFmtId="166" fontId="6" fillId="4" borderId="11" xfId="5" applyNumberFormat="1" applyFont="1" applyFill="1" applyBorder="1"/>
    <xf numFmtId="166" fontId="6" fillId="4" borderId="14" xfId="5" applyNumberFormat="1" applyFont="1" applyFill="1" applyBorder="1"/>
    <xf numFmtId="0" fontId="10" fillId="0" borderId="1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0" xfId="0" applyFont="1"/>
    <xf numFmtId="0" fontId="10" fillId="0" borderId="4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9" fillId="0" borderId="4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Continuous"/>
    </xf>
    <xf numFmtId="0" fontId="6" fillId="0" borderId="4" xfId="0" applyFont="1" applyBorder="1"/>
    <xf numFmtId="0" fontId="6" fillId="0" borderId="6" xfId="0" applyFont="1" applyBorder="1"/>
    <xf numFmtId="0" fontId="9" fillId="0" borderId="1" xfId="0" applyFont="1" applyBorder="1" applyAlignment="1">
      <alignment horizontal="center"/>
    </xf>
    <xf numFmtId="0" fontId="7" fillId="3" borderId="1" xfId="5" applyFill="1" applyBorder="1" applyAlignment="1">
      <alignment horizontal="center"/>
    </xf>
    <xf numFmtId="0" fontId="7" fillId="0" borderId="1" xfId="5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0" borderId="4" xfId="5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3" borderId="7" xfId="5" applyFill="1" applyBorder="1" applyAlignment="1">
      <alignment horizontal="center"/>
    </xf>
    <xf numFmtId="0" fontId="7" fillId="0" borderId="7" xfId="5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14" fontId="6" fillId="0" borderId="4" xfId="0" applyNumberFormat="1" applyFont="1" applyBorder="1" applyAlignment="1">
      <alignment horizontal="center" shrinkToFit="1"/>
    </xf>
    <xf numFmtId="165" fontId="7" fillId="3" borderId="4" xfId="5" applyNumberFormat="1" applyFill="1" applyBorder="1" applyAlignment="1">
      <alignment shrinkToFit="1"/>
    </xf>
    <xf numFmtId="43" fontId="7" fillId="0" borderId="4" xfId="5" applyNumberFormat="1" applyFill="1" applyBorder="1" applyAlignment="1">
      <alignment shrinkToFit="1"/>
    </xf>
    <xf numFmtId="9" fontId="7" fillId="6" borderId="5" xfId="5" applyNumberFormat="1" applyFill="1" applyBorder="1" applyAlignment="1">
      <alignment shrinkToFit="1"/>
    </xf>
    <xf numFmtId="43" fontId="6" fillId="0" borderId="0" xfId="0" applyNumberFormat="1" applyFont="1"/>
    <xf numFmtId="0" fontId="6" fillId="0" borderId="5" xfId="0" applyFont="1" applyBorder="1" applyAlignment="1">
      <alignment horizontal="center" shrinkToFit="1"/>
    </xf>
    <xf numFmtId="165" fontId="7" fillId="3" borderId="5" xfId="5" applyNumberFormat="1" applyFill="1" applyBorder="1" applyAlignment="1">
      <alignment shrinkToFit="1"/>
    </xf>
    <xf numFmtId="43" fontId="7" fillId="0" borderId="5" xfId="5" applyNumberFormat="1" applyFill="1" applyBorder="1" applyAlignment="1">
      <alignment shrinkToFit="1"/>
    </xf>
    <xf numFmtId="9" fontId="7" fillId="0" borderId="5" xfId="5" applyNumberFormat="1" applyFill="1" applyBorder="1" applyAlignment="1">
      <alignment shrinkToFit="1"/>
    </xf>
    <xf numFmtId="166" fontId="6" fillId="0" borderId="0" xfId="0" applyNumberFormat="1" applyFont="1"/>
    <xf numFmtId="9" fontId="6" fillId="0" borderId="4" xfId="1" applyFont="1" applyFill="1" applyBorder="1" applyAlignment="1">
      <alignment horizontal="center" shrinkToFit="1"/>
    </xf>
    <xf numFmtId="0" fontId="7" fillId="0" borderId="0" xfId="5"/>
    <xf numFmtId="165" fontId="6" fillId="0" borderId="0" xfId="0" applyNumberFormat="1" applyFont="1"/>
    <xf numFmtId="0" fontId="7" fillId="3" borderId="4" xfId="5" applyFill="1" applyBorder="1" applyAlignment="1">
      <alignment shrinkToFit="1"/>
    </xf>
    <xf numFmtId="3" fontId="9" fillId="4" borderId="10" xfId="0" applyNumberFormat="1" applyFont="1" applyFill="1" applyBorder="1"/>
    <xf numFmtId="3" fontId="9" fillId="4" borderId="10" xfId="0" applyNumberFormat="1" applyFont="1" applyFill="1" applyBorder="1" applyAlignment="1">
      <alignment horizontal="center"/>
    </xf>
    <xf numFmtId="3" fontId="7" fillId="4" borderId="10" xfId="5" applyNumberFormat="1" applyFill="1" applyBorder="1"/>
    <xf numFmtId="43" fontId="7" fillId="4" borderId="10" xfId="5" applyNumberFormat="1" applyFill="1" applyBorder="1"/>
    <xf numFmtId="3" fontId="9" fillId="0" borderId="0" xfId="0" applyNumberFormat="1" applyFont="1"/>
    <xf numFmtId="3" fontId="9" fillId="0" borderId="12" xfId="0" applyNumberFormat="1" applyFont="1" applyBorder="1"/>
    <xf numFmtId="0" fontId="11" fillId="0" borderId="0" xfId="0" applyFont="1"/>
    <xf numFmtId="0" fontId="6" fillId="2" borderId="0" xfId="0" applyFont="1" applyFill="1"/>
    <xf numFmtId="0" fontId="6" fillId="2" borderId="13" xfId="0" applyFont="1" applyFill="1" applyBorder="1"/>
    <xf numFmtId="165" fontId="11" fillId="0" borderId="0" xfId="0" applyNumberFormat="1" applyFont="1"/>
    <xf numFmtId="166" fontId="8" fillId="0" borderId="6" xfId="0" applyNumberFormat="1" applyFont="1" applyBorder="1"/>
    <xf numFmtId="0" fontId="7" fillId="0" borderId="4" xfId="5" applyFill="1" applyBorder="1"/>
    <xf numFmtId="43" fontId="11" fillId="0" borderId="0" xfId="0" applyNumberFormat="1" applyFont="1"/>
    <xf numFmtId="0" fontId="6" fillId="5" borderId="7" xfId="0" applyFont="1" applyFill="1" applyBorder="1"/>
    <xf numFmtId="0" fontId="6" fillId="5" borderId="15" xfId="0" applyFont="1" applyFill="1" applyBorder="1"/>
    <xf numFmtId="0" fontId="6" fillId="0" borderId="15" xfId="0" applyFont="1" applyBorder="1"/>
    <xf numFmtId="43" fontId="6" fillId="0" borderId="15" xfId="0" applyNumberFormat="1" applyFont="1" applyBorder="1"/>
    <xf numFmtId="0" fontId="6" fillId="0" borderId="9" xfId="0" applyFont="1" applyBorder="1"/>
    <xf numFmtId="0" fontId="6" fillId="5" borderId="4" xfId="0" applyFont="1" applyFill="1" applyBorder="1" applyAlignment="1">
      <alignment horizontal="center" shrinkToFit="1"/>
    </xf>
    <xf numFmtId="14" fontId="6" fillId="5" borderId="4" xfId="0" applyNumberFormat="1" applyFont="1" applyFill="1" applyBorder="1" applyAlignment="1">
      <alignment horizontal="center" shrinkToFit="1"/>
    </xf>
    <xf numFmtId="165" fontId="7" fillId="0" borderId="4" xfId="5" applyNumberFormat="1" applyFill="1" applyBorder="1" applyAlignment="1">
      <alignment shrinkToFit="1"/>
    </xf>
    <xf numFmtId="9" fontId="6" fillId="5" borderId="4" xfId="1" applyFont="1" applyFill="1" applyBorder="1" applyAlignment="1">
      <alignment horizontal="center" shrinkToFit="1"/>
    </xf>
    <xf numFmtId="0" fontId="12" fillId="0" borderId="8" xfId="0" applyFont="1" applyBorder="1" applyAlignment="1">
      <alignment vertical="center"/>
    </xf>
    <xf numFmtId="10" fontId="12" fillId="0" borderId="9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0" fontId="13" fillId="0" borderId="9" xfId="0" applyNumberFormat="1" applyFont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4" xfId="5" applyFill="1" applyBorder="1" applyAlignment="1">
      <alignment shrinkToFit="1"/>
    </xf>
    <xf numFmtId="165" fontId="6" fillId="0" borderId="5" xfId="5" applyNumberFormat="1" applyFont="1" applyFill="1" applyBorder="1" applyAlignment="1">
      <alignment shrinkToFit="1"/>
    </xf>
    <xf numFmtId="0" fontId="7" fillId="5" borderId="4" xfId="5" applyFill="1" applyBorder="1" applyAlignment="1">
      <alignment shrinkToFit="1"/>
    </xf>
    <xf numFmtId="43" fontId="7" fillId="5" borderId="4" xfId="5" applyNumberFormat="1" applyFill="1" applyBorder="1" applyAlignment="1">
      <alignment shrinkToFit="1"/>
    </xf>
    <xf numFmtId="9" fontId="7" fillId="5" borderId="5" xfId="5" applyNumberFormat="1" applyFill="1" applyBorder="1" applyAlignment="1">
      <alignment shrinkToFit="1"/>
    </xf>
    <xf numFmtId="0" fontId="6" fillId="5" borderId="0" xfId="0" applyFont="1" applyFill="1"/>
    <xf numFmtId="10" fontId="7" fillId="6" borderId="5" xfId="5" applyNumberFormat="1" applyFill="1" applyBorder="1" applyAlignment="1">
      <alignment shrinkToFit="1"/>
    </xf>
    <xf numFmtId="10" fontId="7" fillId="0" borderId="5" xfId="5" applyNumberFormat="1" applyFill="1" applyBorder="1" applyAlignment="1">
      <alignment shrinkToFit="1"/>
    </xf>
    <xf numFmtId="10" fontId="7" fillId="4" borderId="10" xfId="5" applyNumberFormat="1" applyFill="1" applyBorder="1"/>
    <xf numFmtId="10" fontId="7" fillId="6" borderId="4" xfId="5" applyNumberFormat="1" applyFill="1" applyBorder="1" applyAlignment="1">
      <alignment shrinkToFit="1"/>
    </xf>
    <xf numFmtId="10" fontId="7" fillId="8" borderId="5" xfId="5" applyNumberFormat="1" applyFill="1" applyBorder="1" applyAlignment="1">
      <alignment shrinkToFit="1"/>
    </xf>
    <xf numFmtId="0" fontId="6" fillId="9" borderId="4" xfId="0" applyFont="1" applyFill="1" applyBorder="1" applyAlignment="1">
      <alignment horizontal="center" shrinkToFit="1"/>
    </xf>
    <xf numFmtId="0" fontId="12" fillId="0" borderId="9" xfId="0" applyFont="1" applyBorder="1" applyAlignment="1">
      <alignment vertical="center"/>
    </xf>
    <xf numFmtId="0" fontId="14" fillId="0" borderId="9" xfId="0" applyFont="1" applyBorder="1" applyAlignment="1">
      <alignment vertical="top"/>
    </xf>
    <xf numFmtId="0" fontId="13" fillId="0" borderId="9" xfId="0" applyFont="1" applyBorder="1" applyAlignment="1">
      <alignment vertical="center"/>
    </xf>
    <xf numFmtId="0" fontId="6" fillId="0" borderId="4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9" fontId="6" fillId="0" borderId="5" xfId="1" applyFont="1" applyFill="1" applyBorder="1" applyAlignment="1">
      <alignment shrinkToFit="1"/>
    </xf>
    <xf numFmtId="164" fontId="9" fillId="0" borderId="4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</cellXfs>
  <cellStyles count="7"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Percent" xfId="1" builtinId="5"/>
  </cellStyles>
  <dxfs count="0"/>
  <tableStyles count="0" defaultTableStyle="TableStyleMedium9" defaultPivotStyle="PivotStyleLight16"/>
  <colors>
    <mruColors>
      <color rgb="FFF5FCD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3"/>
  <sheetViews>
    <sheetView tabSelected="1" view="pageBreakPreview" zoomScale="90" zoomScaleNormal="100" zoomScaleSheetLayoutView="90" workbookViewId="0">
      <pane ySplit="9" topLeftCell="A44" activePane="bottomLeft" state="frozen"/>
      <selection pane="bottomLeft" activeCell="A56" sqref="A56"/>
    </sheetView>
  </sheetViews>
  <sheetFormatPr defaultColWidth="9.109375" defaultRowHeight="14.4" x14ac:dyDescent="0.3"/>
  <cols>
    <col min="1" max="1" width="80.77734375" style="24" customWidth="1"/>
    <col min="2" max="3" width="17.6640625" style="24" hidden="1" customWidth="1"/>
    <col min="4" max="9" width="12.6640625" style="24" hidden="1" customWidth="1"/>
    <col min="10" max="11" width="17.6640625" style="24" customWidth="1"/>
    <col min="12" max="12" width="9.109375" style="24"/>
    <col min="13" max="13" width="10.44140625" style="24" bestFit="1" customWidth="1"/>
    <col min="14" max="16384" width="9.109375" style="24"/>
  </cols>
  <sheetData>
    <row r="1" spans="1:13" ht="18" x14ac:dyDescent="0.35">
      <c r="A1" s="20" t="s">
        <v>127</v>
      </c>
      <c r="B1" s="21"/>
      <c r="C1" s="21"/>
      <c r="D1" s="21"/>
      <c r="E1" s="21"/>
      <c r="F1" s="21"/>
      <c r="G1" s="21"/>
      <c r="H1" s="21"/>
      <c r="I1" s="21"/>
      <c r="J1" s="22"/>
      <c r="K1" s="23"/>
    </row>
    <row r="2" spans="1:13" ht="18" hidden="1" x14ac:dyDescent="0.35">
      <c r="A2" s="25" t="s">
        <v>66</v>
      </c>
      <c r="B2" s="26"/>
      <c r="C2" s="26"/>
      <c r="D2" s="26"/>
      <c r="E2" s="26"/>
      <c r="F2" s="26"/>
      <c r="G2" s="26"/>
      <c r="H2" s="26"/>
      <c r="I2" s="26"/>
      <c r="J2" s="27"/>
      <c r="K2" s="28"/>
    </row>
    <row r="3" spans="1:13" ht="18" x14ac:dyDescent="0.35">
      <c r="A3" s="25" t="s">
        <v>122</v>
      </c>
      <c r="B3" s="26"/>
      <c r="C3" s="26"/>
      <c r="D3" s="26"/>
      <c r="E3" s="26"/>
      <c r="F3" s="26"/>
      <c r="G3" s="26"/>
      <c r="H3" s="26"/>
      <c r="I3" s="26"/>
      <c r="J3" s="27"/>
      <c r="K3" s="28"/>
    </row>
    <row r="4" spans="1:13" hidden="1" x14ac:dyDescent="0.3">
      <c r="A4" s="105" t="s">
        <v>71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3" x14ac:dyDescent="0.3">
      <c r="A5" s="29"/>
      <c r="B5" s="30"/>
      <c r="C5" s="30"/>
      <c r="D5" s="30"/>
      <c r="E5" s="30"/>
      <c r="F5" s="30"/>
      <c r="G5" s="30"/>
      <c r="H5" s="30"/>
      <c r="I5" s="30"/>
      <c r="J5" s="27"/>
      <c r="K5" s="28"/>
    </row>
    <row r="6" spans="1:13" ht="15" thickBot="1" x14ac:dyDescent="0.35">
      <c r="A6" s="31"/>
      <c r="K6" s="32"/>
    </row>
    <row r="7" spans="1:13" s="36" customFormat="1" ht="15.75" customHeight="1" x14ac:dyDescent="0.3">
      <c r="A7" s="33"/>
      <c r="B7" s="33" t="s">
        <v>111</v>
      </c>
      <c r="C7" s="33" t="s">
        <v>111</v>
      </c>
      <c r="D7" s="34" t="s">
        <v>82</v>
      </c>
      <c r="E7" s="35" t="str">
        <f>D7</f>
        <v>FY 2018</v>
      </c>
      <c r="F7" s="35" t="str">
        <f>D7</f>
        <v>FY 2018</v>
      </c>
      <c r="G7" s="35" t="s">
        <v>111</v>
      </c>
      <c r="H7" s="5" t="s">
        <v>122</v>
      </c>
      <c r="I7" s="6" t="str">
        <f>H7</f>
        <v>FY 2024</v>
      </c>
      <c r="J7" s="11" t="s">
        <v>0</v>
      </c>
      <c r="K7" s="12" t="s">
        <v>1</v>
      </c>
    </row>
    <row r="8" spans="1:13" s="36" customFormat="1" ht="15.75" customHeight="1" x14ac:dyDescent="0.3">
      <c r="A8" s="37"/>
      <c r="B8" s="37" t="s">
        <v>70</v>
      </c>
      <c r="C8" s="37" t="s">
        <v>72</v>
      </c>
      <c r="D8" s="38" t="s">
        <v>73</v>
      </c>
      <c r="E8" s="39" t="s">
        <v>2</v>
      </c>
      <c r="F8" s="39" t="s">
        <v>3</v>
      </c>
      <c r="G8" s="39" t="s">
        <v>3</v>
      </c>
      <c r="H8" s="7" t="s">
        <v>67</v>
      </c>
      <c r="I8" s="8" t="s">
        <v>67</v>
      </c>
      <c r="J8" s="13" t="s">
        <v>67</v>
      </c>
      <c r="K8" s="14" t="s">
        <v>67</v>
      </c>
    </row>
    <row r="9" spans="1:13" s="36" customFormat="1" ht="15" thickBot="1" x14ac:dyDescent="0.35">
      <c r="A9" s="40" t="s">
        <v>4</v>
      </c>
      <c r="B9" s="40" t="s">
        <v>69</v>
      </c>
      <c r="C9" s="40" t="s">
        <v>69</v>
      </c>
      <c r="D9" s="41" t="s">
        <v>5</v>
      </c>
      <c r="E9" s="42" t="s">
        <v>6</v>
      </c>
      <c r="F9" s="42" t="s">
        <v>7</v>
      </c>
      <c r="G9" s="42" t="s">
        <v>7</v>
      </c>
      <c r="H9" s="9" t="s">
        <v>8</v>
      </c>
      <c r="I9" s="10" t="s">
        <v>9</v>
      </c>
      <c r="J9" s="15" t="s">
        <v>10</v>
      </c>
      <c r="K9" s="16" t="s">
        <v>10</v>
      </c>
    </row>
    <row r="10" spans="1:13" x14ac:dyDescent="0.3">
      <c r="A10" s="102" t="s">
        <v>11</v>
      </c>
      <c r="B10" s="76" t="s">
        <v>83</v>
      </c>
      <c r="C10" s="77" t="s">
        <v>83</v>
      </c>
      <c r="D10" s="45">
        <f>499+44</f>
        <v>543</v>
      </c>
      <c r="E10" s="46">
        <f>525.29+50+21</f>
        <v>596.29</v>
      </c>
      <c r="F10" s="47">
        <f>D10/E10</f>
        <v>0.91063073336799216</v>
      </c>
      <c r="G10" s="96">
        <v>0.99339999999999995</v>
      </c>
      <c r="H10" s="1">
        <v>147253</v>
      </c>
      <c r="I10" s="2">
        <f>H10*0.025</f>
        <v>3681.3250000000003</v>
      </c>
      <c r="J10" s="17"/>
      <c r="K10" s="17">
        <f>SUM(I10:I10)</f>
        <v>3681.3250000000003</v>
      </c>
      <c r="M10" s="48"/>
    </row>
    <row r="11" spans="1:13" ht="14.25" customHeight="1" x14ac:dyDescent="0.3">
      <c r="A11" s="103" t="s">
        <v>76</v>
      </c>
      <c r="B11" s="49"/>
      <c r="C11" s="49"/>
      <c r="D11" s="50"/>
      <c r="E11" s="51"/>
      <c r="F11" s="52"/>
      <c r="G11" s="93">
        <v>1</v>
      </c>
      <c r="H11" s="3">
        <v>5590</v>
      </c>
      <c r="I11" s="2">
        <f t="shared" ref="I11:I71" si="0">H11*0.025</f>
        <v>139.75</v>
      </c>
      <c r="J11" s="17"/>
      <c r="K11" s="17">
        <f t="shared" ref="K11:K12" si="1">SUM(I11:I11)</f>
        <v>139.75</v>
      </c>
    </row>
    <row r="12" spans="1:13" ht="14.25" customHeight="1" x14ac:dyDescent="0.3">
      <c r="A12" s="102" t="s">
        <v>77</v>
      </c>
      <c r="B12" s="43"/>
      <c r="C12" s="43"/>
      <c r="D12" s="45"/>
      <c r="E12" s="46"/>
      <c r="F12" s="52"/>
      <c r="G12" s="93">
        <v>1</v>
      </c>
      <c r="H12" s="3">
        <v>13310</v>
      </c>
      <c r="I12" s="2">
        <f t="shared" si="0"/>
        <v>332.75</v>
      </c>
      <c r="J12" s="17"/>
      <c r="K12" s="17">
        <f t="shared" si="1"/>
        <v>332.75</v>
      </c>
    </row>
    <row r="13" spans="1:13" x14ac:dyDescent="0.3">
      <c r="A13" s="102" t="s">
        <v>12</v>
      </c>
      <c r="B13" s="76" t="s">
        <v>83</v>
      </c>
      <c r="C13" s="76" t="s">
        <v>83</v>
      </c>
      <c r="D13" s="45">
        <v>303</v>
      </c>
      <c r="E13" s="46">
        <v>292.44</v>
      </c>
      <c r="F13" s="47">
        <f>D13/E13</f>
        <v>1.0361099712761592</v>
      </c>
      <c r="G13" s="93">
        <v>0.98150000000000004</v>
      </c>
      <c r="H13" s="3">
        <v>81044</v>
      </c>
      <c r="I13" s="2">
        <f t="shared" si="0"/>
        <v>2026.1000000000001</v>
      </c>
      <c r="J13" s="17"/>
      <c r="K13" s="17">
        <f>SUM(I13:I13)</f>
        <v>2026.1000000000001</v>
      </c>
    </row>
    <row r="14" spans="1:13" x14ac:dyDescent="0.3">
      <c r="A14" s="102" t="s">
        <v>13</v>
      </c>
      <c r="B14" s="76" t="s">
        <v>83</v>
      </c>
      <c r="C14" s="76" t="s">
        <v>83</v>
      </c>
      <c r="D14" s="45">
        <v>87</v>
      </c>
      <c r="E14" s="46">
        <v>96</v>
      </c>
      <c r="F14" s="47">
        <f t="shared" ref="F14:F70" si="2">D14/E14</f>
        <v>0.90625</v>
      </c>
      <c r="G14" s="93">
        <v>0.98919999999999997</v>
      </c>
      <c r="H14" s="3">
        <v>53754</v>
      </c>
      <c r="I14" s="2">
        <f t="shared" si="0"/>
        <v>1343.8500000000001</v>
      </c>
      <c r="J14" s="17"/>
      <c r="K14" s="17">
        <f>SUM(I14:I14)</f>
        <v>1343.8500000000001</v>
      </c>
    </row>
    <row r="15" spans="1:13" x14ac:dyDescent="0.3">
      <c r="A15" s="102" t="s">
        <v>14</v>
      </c>
      <c r="B15" s="76" t="s">
        <v>83</v>
      </c>
      <c r="C15" s="76" t="s">
        <v>83</v>
      </c>
      <c r="D15" s="45">
        <v>68</v>
      </c>
      <c r="E15" s="46">
        <v>84.62</v>
      </c>
      <c r="F15" s="52">
        <f t="shared" si="2"/>
        <v>0.80359253131647357</v>
      </c>
      <c r="G15" s="93">
        <v>1</v>
      </c>
      <c r="H15" s="3">
        <v>19685</v>
      </c>
      <c r="I15" s="2">
        <f t="shared" si="0"/>
        <v>492.125</v>
      </c>
      <c r="J15" s="17"/>
      <c r="K15" s="17">
        <f>SUM(I15:I15)</f>
        <v>492.125</v>
      </c>
    </row>
    <row r="16" spans="1:13" x14ac:dyDescent="0.3">
      <c r="A16" s="102" t="s">
        <v>15</v>
      </c>
      <c r="B16" s="76" t="s">
        <v>83</v>
      </c>
      <c r="C16" s="76" t="s">
        <v>83</v>
      </c>
      <c r="D16" s="45">
        <v>194</v>
      </c>
      <c r="E16" s="46">
        <f>201.26+12</f>
        <v>213.26</v>
      </c>
      <c r="F16" s="47">
        <f t="shared" si="2"/>
        <v>0.90968770514864483</v>
      </c>
      <c r="G16" s="93">
        <v>1</v>
      </c>
      <c r="H16" s="3">
        <v>98679</v>
      </c>
      <c r="I16" s="2">
        <f t="shared" si="0"/>
        <v>2466.9750000000004</v>
      </c>
      <c r="J16" s="17"/>
      <c r="K16" s="17">
        <f t="shared" ref="K16:K27" si="3">SUM(I16:I16)</f>
        <v>2466.9750000000004</v>
      </c>
    </row>
    <row r="17" spans="1:13" x14ac:dyDescent="0.3">
      <c r="A17" s="102" t="s">
        <v>53</v>
      </c>
      <c r="B17" s="43"/>
      <c r="C17" s="43"/>
      <c r="D17" s="45"/>
      <c r="E17" s="46"/>
      <c r="F17" s="52"/>
      <c r="G17" s="93"/>
      <c r="H17" s="3">
        <v>3820</v>
      </c>
      <c r="I17" s="2">
        <f t="shared" si="0"/>
        <v>95.5</v>
      </c>
      <c r="J17" s="17"/>
      <c r="K17" s="17">
        <f t="shared" si="3"/>
        <v>95.5</v>
      </c>
    </row>
    <row r="18" spans="1:13" x14ac:dyDescent="0.3">
      <c r="A18" s="102" t="s">
        <v>16</v>
      </c>
      <c r="B18" s="43"/>
      <c r="C18" s="43"/>
      <c r="D18" s="45">
        <v>0</v>
      </c>
      <c r="E18" s="46">
        <v>7</v>
      </c>
      <c r="F18" s="52"/>
      <c r="G18" s="94">
        <v>1</v>
      </c>
      <c r="H18" s="3">
        <v>1455</v>
      </c>
      <c r="I18" s="2">
        <f t="shared" si="0"/>
        <v>36.375</v>
      </c>
      <c r="J18" s="17">
        <f>SUM(I18:I18)</f>
        <v>36.375</v>
      </c>
      <c r="K18" s="17"/>
    </row>
    <row r="19" spans="1:13" x14ac:dyDescent="0.3">
      <c r="A19" s="102" t="s">
        <v>17</v>
      </c>
      <c r="B19" s="98"/>
      <c r="C19" s="98"/>
      <c r="D19" s="45">
        <v>1188</v>
      </c>
      <c r="E19" s="46">
        <v>1373.66</v>
      </c>
      <c r="F19" s="47">
        <f t="shared" si="2"/>
        <v>0.86484282864755468</v>
      </c>
      <c r="G19" s="93">
        <v>0.98760000000000003</v>
      </c>
      <c r="H19" s="3">
        <v>351546</v>
      </c>
      <c r="I19" s="2">
        <f t="shared" si="0"/>
        <v>8788.65</v>
      </c>
      <c r="J19" s="17">
        <f t="shared" ref="J19:J26" si="4">SUM(I19:I19)</f>
        <v>8788.65</v>
      </c>
      <c r="K19" s="17"/>
      <c r="M19" s="53"/>
    </row>
    <row r="20" spans="1:13" x14ac:dyDescent="0.3">
      <c r="A20" s="102" t="s">
        <v>57</v>
      </c>
      <c r="B20" s="43"/>
      <c r="C20" s="43"/>
      <c r="D20" s="45"/>
      <c r="E20" s="46"/>
      <c r="F20" s="52"/>
      <c r="G20" s="93"/>
      <c r="H20" s="3">
        <v>7887</v>
      </c>
      <c r="I20" s="2">
        <f t="shared" si="0"/>
        <v>197.17500000000001</v>
      </c>
      <c r="J20" s="17">
        <f t="shared" si="4"/>
        <v>197.17500000000001</v>
      </c>
      <c r="K20" s="17"/>
    </row>
    <row r="21" spans="1:13" s="55" customFormat="1" hidden="1" x14ac:dyDescent="0.3">
      <c r="A21" s="102" t="s">
        <v>79</v>
      </c>
      <c r="B21" s="43"/>
      <c r="C21" s="54"/>
      <c r="D21" s="45"/>
      <c r="E21" s="46"/>
      <c r="F21" s="52"/>
      <c r="G21" s="93"/>
      <c r="H21" s="3">
        <v>0</v>
      </c>
      <c r="I21" s="2">
        <f>H21*0.025</f>
        <v>0</v>
      </c>
      <c r="J21" s="17">
        <f t="shared" si="4"/>
        <v>0</v>
      </c>
      <c r="K21" s="17"/>
    </row>
    <row r="22" spans="1:13" x14ac:dyDescent="0.3">
      <c r="A22" s="102" t="s">
        <v>58</v>
      </c>
      <c r="B22" s="43"/>
      <c r="C22" s="43"/>
      <c r="D22" s="45"/>
      <c r="E22" s="46"/>
      <c r="F22" s="52"/>
      <c r="G22" s="93"/>
      <c r="H22" s="3">
        <v>73438</v>
      </c>
      <c r="I22" s="2">
        <f t="shared" si="0"/>
        <v>1835.95</v>
      </c>
      <c r="J22" s="17">
        <f t="shared" si="4"/>
        <v>1835.95</v>
      </c>
      <c r="K22" s="17"/>
    </row>
    <row r="23" spans="1:13" x14ac:dyDescent="0.3">
      <c r="A23" s="102" t="s">
        <v>59</v>
      </c>
      <c r="B23" s="43"/>
      <c r="C23" s="43"/>
      <c r="D23" s="45"/>
      <c r="E23" s="46"/>
      <c r="F23" s="52"/>
      <c r="G23" s="93"/>
      <c r="H23" s="3">
        <v>119230</v>
      </c>
      <c r="I23" s="2">
        <f t="shared" si="0"/>
        <v>2980.75</v>
      </c>
      <c r="J23" s="17">
        <f t="shared" si="4"/>
        <v>2980.75</v>
      </c>
      <c r="K23" s="17"/>
    </row>
    <row r="24" spans="1:13" x14ac:dyDescent="0.3">
      <c r="A24" s="102" t="s">
        <v>121</v>
      </c>
      <c r="B24" s="43"/>
      <c r="C24" s="43"/>
      <c r="D24" s="45"/>
      <c r="E24" s="46"/>
      <c r="F24" s="52"/>
      <c r="G24" s="93"/>
      <c r="H24" s="3">
        <v>87238</v>
      </c>
      <c r="I24" s="2">
        <f t="shared" si="0"/>
        <v>2180.9500000000003</v>
      </c>
      <c r="J24" s="17">
        <f t="shared" si="4"/>
        <v>2180.9500000000003</v>
      </c>
      <c r="K24" s="17"/>
    </row>
    <row r="25" spans="1:13" x14ac:dyDescent="0.3">
      <c r="A25" s="102" t="s">
        <v>125</v>
      </c>
      <c r="B25" s="43"/>
      <c r="C25" s="43"/>
      <c r="D25" s="45"/>
      <c r="E25" s="46"/>
      <c r="F25" s="52"/>
      <c r="G25" s="93"/>
      <c r="H25" s="3">
        <v>28053</v>
      </c>
      <c r="I25" s="2">
        <f t="shared" si="0"/>
        <v>701.32500000000005</v>
      </c>
      <c r="J25" s="17">
        <f t="shared" si="4"/>
        <v>701.32500000000005</v>
      </c>
      <c r="K25" s="17"/>
    </row>
    <row r="26" spans="1:13" x14ac:dyDescent="0.3">
      <c r="A26" s="102" t="s">
        <v>60</v>
      </c>
      <c r="B26" s="43"/>
      <c r="C26" s="43"/>
      <c r="D26" s="45"/>
      <c r="E26" s="46"/>
      <c r="F26" s="52"/>
      <c r="G26" s="93"/>
      <c r="H26" s="3">
        <v>537920</v>
      </c>
      <c r="I26" s="2">
        <f t="shared" si="0"/>
        <v>13448</v>
      </c>
      <c r="J26" s="17">
        <f t="shared" si="4"/>
        <v>13448</v>
      </c>
      <c r="K26" s="17"/>
    </row>
    <row r="27" spans="1:13" hidden="1" x14ac:dyDescent="0.3">
      <c r="A27" s="102" t="s">
        <v>78</v>
      </c>
      <c r="B27" s="43"/>
      <c r="C27" s="43"/>
      <c r="D27" s="45"/>
      <c r="E27" s="46"/>
      <c r="F27" s="52"/>
      <c r="G27" s="93"/>
      <c r="H27" s="3">
        <v>0</v>
      </c>
      <c r="I27" s="2">
        <f t="shared" si="0"/>
        <v>0</v>
      </c>
      <c r="J27" s="17"/>
      <c r="K27" s="17">
        <f t="shared" si="3"/>
        <v>0</v>
      </c>
    </row>
    <row r="28" spans="1:13" x14ac:dyDescent="0.3">
      <c r="A28" s="102" t="s">
        <v>18</v>
      </c>
      <c r="B28" s="76" t="s">
        <v>83</v>
      </c>
      <c r="C28" s="76" t="s">
        <v>83</v>
      </c>
      <c r="D28" s="45">
        <v>384</v>
      </c>
      <c r="E28" s="46">
        <v>462.57</v>
      </c>
      <c r="F28" s="47">
        <f t="shared" si="2"/>
        <v>0.8301446267591932</v>
      </c>
      <c r="G28" s="93">
        <v>1</v>
      </c>
      <c r="H28" s="3">
        <v>262000</v>
      </c>
      <c r="I28" s="2">
        <f t="shared" si="0"/>
        <v>6550</v>
      </c>
      <c r="J28" s="17"/>
      <c r="K28" s="17">
        <f t="shared" ref="K28:K36" si="5">SUM(I28:I28)</f>
        <v>6550</v>
      </c>
    </row>
    <row r="29" spans="1:13" x14ac:dyDescent="0.3">
      <c r="A29" s="102" t="s">
        <v>19</v>
      </c>
      <c r="B29" s="76" t="s">
        <v>83</v>
      </c>
      <c r="C29" s="76" t="s">
        <v>83</v>
      </c>
      <c r="D29" s="45">
        <v>643</v>
      </c>
      <c r="E29" s="46">
        <f>884.98-309</f>
        <v>575.98</v>
      </c>
      <c r="F29" s="47">
        <f t="shared" si="2"/>
        <v>1.1163582068821833</v>
      </c>
      <c r="G29" s="93">
        <v>0.99560000000000004</v>
      </c>
      <c r="H29" s="3">
        <v>228204</v>
      </c>
      <c r="I29" s="2">
        <f t="shared" si="0"/>
        <v>5705.1</v>
      </c>
      <c r="J29" s="17"/>
      <c r="K29" s="17">
        <f t="shared" si="5"/>
        <v>5705.1</v>
      </c>
    </row>
    <row r="30" spans="1:13" x14ac:dyDescent="0.3">
      <c r="A30" s="102" t="s">
        <v>20</v>
      </c>
      <c r="B30" s="79" t="s">
        <v>83</v>
      </c>
      <c r="C30" s="76" t="s">
        <v>83</v>
      </c>
      <c r="D30" s="45">
        <v>1115</v>
      </c>
      <c r="E30" s="46">
        <v>849.04</v>
      </c>
      <c r="F30" s="47">
        <f t="shared" si="2"/>
        <v>1.3132479035145577</v>
      </c>
      <c r="G30" s="93">
        <v>0.93320000000000003</v>
      </c>
      <c r="H30" s="3">
        <v>438661</v>
      </c>
      <c r="I30" s="2">
        <f t="shared" si="0"/>
        <v>10966.525000000001</v>
      </c>
      <c r="J30" s="17"/>
      <c r="K30" s="17">
        <f t="shared" si="5"/>
        <v>10966.525000000001</v>
      </c>
    </row>
    <row r="31" spans="1:13" x14ac:dyDescent="0.3">
      <c r="A31" s="102" t="s">
        <v>21</v>
      </c>
      <c r="B31" s="79" t="s">
        <v>83</v>
      </c>
      <c r="C31" s="76" t="s">
        <v>83</v>
      </c>
      <c r="D31" s="45">
        <v>751</v>
      </c>
      <c r="E31" s="46">
        <v>839.13</v>
      </c>
      <c r="F31" s="52">
        <f t="shared" si="2"/>
        <v>0.89497455698163575</v>
      </c>
      <c r="G31" s="93">
        <v>1</v>
      </c>
      <c r="H31" s="3">
        <v>204944</v>
      </c>
      <c r="I31" s="2">
        <f t="shared" si="0"/>
        <v>5123.6000000000004</v>
      </c>
      <c r="J31" s="17"/>
      <c r="K31" s="17">
        <f t="shared" si="5"/>
        <v>5123.6000000000004</v>
      </c>
    </row>
    <row r="32" spans="1:13" x14ac:dyDescent="0.3">
      <c r="A32" s="102" t="s">
        <v>22</v>
      </c>
      <c r="B32" s="54"/>
      <c r="C32" s="54"/>
      <c r="D32" s="45">
        <v>0</v>
      </c>
      <c r="E32" s="46">
        <v>138.22</v>
      </c>
      <c r="F32" s="52">
        <f t="shared" si="2"/>
        <v>0</v>
      </c>
      <c r="G32" s="94">
        <v>0.88980000000000004</v>
      </c>
      <c r="H32" s="3">
        <v>44814</v>
      </c>
      <c r="I32" s="2">
        <f t="shared" si="0"/>
        <v>1120.3500000000001</v>
      </c>
      <c r="J32" s="17">
        <f>SUM(I32:I32)</f>
        <v>1120.3500000000001</v>
      </c>
      <c r="K32" s="17"/>
    </row>
    <row r="33" spans="1:13" x14ac:dyDescent="0.3">
      <c r="A33" s="102" t="s">
        <v>23</v>
      </c>
      <c r="B33" s="76" t="s">
        <v>83</v>
      </c>
      <c r="C33" s="76" t="s">
        <v>83</v>
      </c>
      <c r="D33" s="45">
        <v>0</v>
      </c>
      <c r="E33" s="46">
        <v>220.94</v>
      </c>
      <c r="F33" s="52">
        <f t="shared" si="2"/>
        <v>0</v>
      </c>
      <c r="G33" s="93">
        <v>0.99270000000000003</v>
      </c>
      <c r="H33" s="3">
        <v>104277</v>
      </c>
      <c r="I33" s="2">
        <f t="shared" si="0"/>
        <v>2606.9250000000002</v>
      </c>
      <c r="J33" s="17"/>
      <c r="K33" s="17">
        <f t="shared" si="5"/>
        <v>2606.9250000000002</v>
      </c>
    </row>
    <row r="34" spans="1:13" x14ac:dyDescent="0.3">
      <c r="A34" s="102" t="s">
        <v>24</v>
      </c>
      <c r="B34" s="76" t="s">
        <v>83</v>
      </c>
      <c r="C34" s="76" t="s">
        <v>83</v>
      </c>
      <c r="D34" s="45">
        <v>430</v>
      </c>
      <c r="E34" s="46">
        <v>573.03</v>
      </c>
      <c r="F34" s="47">
        <f t="shared" si="2"/>
        <v>0.75039701237282519</v>
      </c>
      <c r="G34" s="93">
        <v>0.9919</v>
      </c>
      <c r="H34" s="3">
        <v>160066</v>
      </c>
      <c r="I34" s="2">
        <f t="shared" si="0"/>
        <v>4001.65</v>
      </c>
      <c r="J34" s="17"/>
      <c r="K34" s="17">
        <f t="shared" si="5"/>
        <v>4001.65</v>
      </c>
    </row>
    <row r="35" spans="1:13" x14ac:dyDescent="0.3">
      <c r="A35" s="102" t="s">
        <v>25</v>
      </c>
      <c r="B35" s="76" t="s">
        <v>83</v>
      </c>
      <c r="C35" s="76" t="s">
        <v>83</v>
      </c>
      <c r="D35" s="45">
        <v>578</v>
      </c>
      <c r="E35" s="46">
        <v>665.13</v>
      </c>
      <c r="F35" s="47">
        <f t="shared" si="2"/>
        <v>0.86900305203494055</v>
      </c>
      <c r="G35" s="93">
        <v>0.99650000000000005</v>
      </c>
      <c r="H35" s="3">
        <v>152365</v>
      </c>
      <c r="I35" s="2">
        <f t="shared" si="0"/>
        <v>3809.125</v>
      </c>
      <c r="J35" s="17"/>
      <c r="K35" s="17">
        <f t="shared" si="5"/>
        <v>3809.125</v>
      </c>
    </row>
    <row r="36" spans="1:13" x14ac:dyDescent="0.3">
      <c r="A36" s="102" t="s">
        <v>26</v>
      </c>
      <c r="B36" s="76" t="s">
        <v>83</v>
      </c>
      <c r="C36" s="76" t="s">
        <v>83</v>
      </c>
      <c r="D36" s="45">
        <v>1883</v>
      </c>
      <c r="E36" s="46">
        <v>2129.37</v>
      </c>
      <c r="F36" s="47">
        <f t="shared" si="2"/>
        <v>0.88429911194390831</v>
      </c>
      <c r="G36" s="93">
        <v>0.99780000000000002</v>
      </c>
      <c r="H36" s="3">
        <v>4147181</v>
      </c>
      <c r="I36" s="2">
        <f t="shared" si="0"/>
        <v>103679.52500000001</v>
      </c>
      <c r="J36" s="17"/>
      <c r="K36" s="17">
        <f t="shared" si="5"/>
        <v>103679.52500000001</v>
      </c>
    </row>
    <row r="37" spans="1:13" hidden="1" x14ac:dyDescent="0.3">
      <c r="A37" s="102" t="s">
        <v>54</v>
      </c>
      <c r="B37" s="76"/>
      <c r="C37" s="76"/>
      <c r="D37" s="45"/>
      <c r="E37" s="46"/>
      <c r="F37" s="52"/>
      <c r="G37" s="94"/>
      <c r="H37" s="3">
        <v>0</v>
      </c>
      <c r="I37" s="2">
        <f t="shared" si="0"/>
        <v>0</v>
      </c>
      <c r="J37" s="17">
        <f>SUM(I37:I37)</f>
        <v>0</v>
      </c>
      <c r="K37" s="17"/>
    </row>
    <row r="38" spans="1:13" hidden="1" x14ac:dyDescent="0.3">
      <c r="A38" s="102" t="s">
        <v>55</v>
      </c>
      <c r="B38" s="76"/>
      <c r="C38" s="76"/>
      <c r="D38" s="45"/>
      <c r="E38" s="46"/>
      <c r="F38" s="52"/>
      <c r="G38" s="94"/>
      <c r="H38" s="3">
        <v>0</v>
      </c>
      <c r="I38" s="2">
        <f t="shared" si="0"/>
        <v>0</v>
      </c>
      <c r="J38" s="17">
        <f>SUM(I38:I38)</f>
        <v>0</v>
      </c>
      <c r="K38" s="17"/>
      <c r="M38" s="56"/>
    </row>
    <row r="39" spans="1:13" x14ac:dyDescent="0.3">
      <c r="A39" s="102" t="s">
        <v>27</v>
      </c>
      <c r="B39" s="76" t="s">
        <v>83</v>
      </c>
      <c r="C39" s="76" t="s">
        <v>83</v>
      </c>
      <c r="D39" s="45">
        <v>40</v>
      </c>
      <c r="E39" s="46">
        <v>61.07</v>
      </c>
      <c r="F39" s="47">
        <f t="shared" si="2"/>
        <v>0.6549860815457671</v>
      </c>
      <c r="G39" s="93">
        <v>0.98040000000000005</v>
      </c>
      <c r="H39" s="3">
        <v>13053</v>
      </c>
      <c r="I39" s="2">
        <f t="shared" si="0"/>
        <v>326.32500000000005</v>
      </c>
      <c r="J39" s="17"/>
      <c r="K39" s="17">
        <f t="shared" ref="K39" si="6">SUM(I39:I39)</f>
        <v>326.32500000000005</v>
      </c>
    </row>
    <row r="40" spans="1:13" x14ac:dyDescent="0.3">
      <c r="A40" s="102" t="s">
        <v>28</v>
      </c>
      <c r="B40" s="76" t="s">
        <v>83</v>
      </c>
      <c r="C40" s="76" t="s">
        <v>126</v>
      </c>
      <c r="D40" s="45">
        <v>115</v>
      </c>
      <c r="E40" s="46">
        <v>134.22</v>
      </c>
      <c r="F40" s="52">
        <f t="shared" si="2"/>
        <v>0.85680226493816125</v>
      </c>
      <c r="G40" s="97">
        <v>0</v>
      </c>
      <c r="H40" s="3">
        <v>40036</v>
      </c>
      <c r="I40" s="2">
        <f t="shared" si="0"/>
        <v>1000.9000000000001</v>
      </c>
      <c r="J40" s="17">
        <f t="shared" ref="J40:J41" si="7">SUM(I40:I40)</f>
        <v>1000.9000000000001</v>
      </c>
      <c r="K40" s="17"/>
    </row>
    <row r="41" spans="1:13" x14ac:dyDescent="0.3">
      <c r="A41" s="102" t="s">
        <v>29</v>
      </c>
      <c r="B41" s="43"/>
      <c r="C41" s="44"/>
      <c r="D41" s="45">
        <v>0</v>
      </c>
      <c r="E41" s="46">
        <v>5.54</v>
      </c>
      <c r="F41" s="52">
        <f t="shared" si="2"/>
        <v>0</v>
      </c>
      <c r="G41" s="94">
        <v>0.8</v>
      </c>
      <c r="H41" s="3">
        <v>1174</v>
      </c>
      <c r="I41" s="2">
        <f t="shared" si="0"/>
        <v>29.35</v>
      </c>
      <c r="J41" s="17">
        <f t="shared" si="7"/>
        <v>29.35</v>
      </c>
      <c r="K41" s="17"/>
    </row>
    <row r="42" spans="1:13" x14ac:dyDescent="0.3">
      <c r="A42" s="104" t="s">
        <v>30</v>
      </c>
      <c r="B42" s="76" t="s">
        <v>83</v>
      </c>
      <c r="C42" s="76" t="s">
        <v>83</v>
      </c>
      <c r="D42" s="45">
        <v>0</v>
      </c>
      <c r="E42" s="46">
        <v>7.2</v>
      </c>
      <c r="F42" s="47">
        <f t="shared" si="2"/>
        <v>0</v>
      </c>
      <c r="G42" s="93">
        <v>1</v>
      </c>
      <c r="H42" s="3">
        <v>1862</v>
      </c>
      <c r="I42" s="2">
        <f t="shared" si="0"/>
        <v>46.550000000000004</v>
      </c>
      <c r="J42" s="17"/>
      <c r="K42" s="17">
        <f t="shared" ref="K42:K43" si="8">SUM(I42:I42)</f>
        <v>46.550000000000004</v>
      </c>
    </row>
    <row r="43" spans="1:13" x14ac:dyDescent="0.3">
      <c r="A43" s="104" t="s">
        <v>31</v>
      </c>
      <c r="B43" s="79" t="s">
        <v>83</v>
      </c>
      <c r="C43" s="76" t="s">
        <v>83</v>
      </c>
      <c r="D43" s="45">
        <v>57</v>
      </c>
      <c r="E43" s="46">
        <v>66.489999999999995</v>
      </c>
      <c r="F43" s="47">
        <f t="shared" si="2"/>
        <v>0.8572717701910062</v>
      </c>
      <c r="G43" s="93">
        <v>1</v>
      </c>
      <c r="H43" s="3">
        <v>20132</v>
      </c>
      <c r="I43" s="2">
        <f t="shared" si="0"/>
        <v>503.3</v>
      </c>
      <c r="J43" s="17"/>
      <c r="K43" s="17">
        <f t="shared" si="8"/>
        <v>503.3</v>
      </c>
    </row>
    <row r="44" spans="1:13" x14ac:dyDescent="0.3">
      <c r="A44" s="102" t="s">
        <v>56</v>
      </c>
      <c r="B44" s="98"/>
      <c r="C44" s="98"/>
      <c r="D44" s="45">
        <v>48</v>
      </c>
      <c r="E44" s="46">
        <v>43.43</v>
      </c>
      <c r="F44" s="47">
        <f t="shared" si="2"/>
        <v>1.1052268017499425</v>
      </c>
      <c r="G44" s="93">
        <v>1</v>
      </c>
      <c r="H44" s="3">
        <v>12624</v>
      </c>
      <c r="I44" s="2">
        <f t="shared" si="0"/>
        <v>315.60000000000002</v>
      </c>
      <c r="J44" s="17">
        <f t="shared" ref="J44:J45" si="9">SUM(I44:I44)</f>
        <v>315.60000000000002</v>
      </c>
      <c r="K44" s="17"/>
    </row>
    <row r="45" spans="1:13" x14ac:dyDescent="0.3">
      <c r="A45" s="102" t="s">
        <v>32</v>
      </c>
      <c r="B45" s="98"/>
      <c r="C45" s="98"/>
      <c r="D45" s="45">
        <v>230</v>
      </c>
      <c r="E45" s="46">
        <v>217.35</v>
      </c>
      <c r="F45" s="47">
        <f t="shared" si="2"/>
        <v>1.0582010582010581</v>
      </c>
      <c r="G45" s="93">
        <v>0.99429999999999996</v>
      </c>
      <c r="H45" s="3">
        <v>38254</v>
      </c>
      <c r="I45" s="2">
        <f t="shared" si="0"/>
        <v>956.35</v>
      </c>
      <c r="J45" s="17">
        <f t="shared" si="9"/>
        <v>956.35</v>
      </c>
      <c r="K45" s="17"/>
    </row>
    <row r="46" spans="1:13" x14ac:dyDescent="0.3">
      <c r="A46" s="102" t="s">
        <v>33</v>
      </c>
      <c r="B46" s="76" t="s">
        <v>83</v>
      </c>
      <c r="C46" s="76" t="s">
        <v>83</v>
      </c>
      <c r="D46" s="45">
        <v>2197</v>
      </c>
      <c r="E46" s="46">
        <v>2897</v>
      </c>
      <c r="F46" s="47">
        <f t="shared" si="2"/>
        <v>0.75837072833966168</v>
      </c>
      <c r="G46" s="93">
        <v>0.98780000000000001</v>
      </c>
      <c r="H46" s="3">
        <v>1406077</v>
      </c>
      <c r="I46" s="2">
        <f t="shared" si="0"/>
        <v>35151.925000000003</v>
      </c>
      <c r="J46" s="17"/>
      <c r="K46" s="17">
        <f t="shared" ref="K46:K54" si="10">SUM(I46:I46)</f>
        <v>35151.925000000003</v>
      </c>
    </row>
    <row r="47" spans="1:13" x14ac:dyDescent="0.3">
      <c r="A47" s="102" t="s">
        <v>61</v>
      </c>
      <c r="B47" s="43"/>
      <c r="C47" s="43"/>
      <c r="D47" s="45"/>
      <c r="E47" s="46"/>
      <c r="F47" s="52"/>
      <c r="G47" s="93"/>
      <c r="H47" s="3">
        <v>165037</v>
      </c>
      <c r="I47" s="2">
        <f t="shared" si="0"/>
        <v>4125.9250000000002</v>
      </c>
      <c r="J47" s="17"/>
      <c r="K47" s="17">
        <f t="shared" si="10"/>
        <v>4125.9250000000002</v>
      </c>
    </row>
    <row r="48" spans="1:13" x14ac:dyDescent="0.3">
      <c r="A48" s="102" t="s">
        <v>62</v>
      </c>
      <c r="B48" s="43"/>
      <c r="C48" s="43"/>
      <c r="D48" s="45"/>
      <c r="E48" s="46"/>
      <c r="F48" s="52"/>
      <c r="G48" s="93"/>
      <c r="H48" s="3">
        <v>51623</v>
      </c>
      <c r="I48" s="2">
        <f t="shared" si="0"/>
        <v>1290.575</v>
      </c>
      <c r="J48" s="17"/>
      <c r="K48" s="17">
        <f t="shared" si="10"/>
        <v>1290.575</v>
      </c>
    </row>
    <row r="49" spans="1:13" x14ac:dyDescent="0.3">
      <c r="A49" s="102" t="s">
        <v>80</v>
      </c>
      <c r="B49" s="43"/>
      <c r="C49" s="43"/>
      <c r="D49" s="45"/>
      <c r="E49" s="46"/>
      <c r="F49" s="52"/>
      <c r="G49" s="93"/>
      <c r="H49" s="3">
        <v>68048</v>
      </c>
      <c r="I49" s="2">
        <f t="shared" si="0"/>
        <v>1701.2</v>
      </c>
      <c r="J49" s="17"/>
      <c r="K49" s="17">
        <f t="shared" si="10"/>
        <v>1701.2</v>
      </c>
    </row>
    <row r="50" spans="1:13" x14ac:dyDescent="0.3">
      <c r="A50" s="102" t="s">
        <v>63</v>
      </c>
      <c r="B50" s="43"/>
      <c r="C50" s="43"/>
      <c r="D50" s="45"/>
      <c r="E50" s="46"/>
      <c r="F50" s="52"/>
      <c r="G50" s="93"/>
      <c r="H50" s="3">
        <v>489636</v>
      </c>
      <c r="I50" s="2">
        <f t="shared" si="0"/>
        <v>12240.900000000001</v>
      </c>
      <c r="J50" s="17"/>
      <c r="K50" s="17">
        <f t="shared" si="10"/>
        <v>12240.900000000001</v>
      </c>
    </row>
    <row r="51" spans="1:13" x14ac:dyDescent="0.3">
      <c r="A51" s="102" t="s">
        <v>64</v>
      </c>
      <c r="B51" s="43"/>
      <c r="C51" s="43"/>
      <c r="D51" s="78"/>
      <c r="E51" s="46"/>
      <c r="F51" s="52"/>
      <c r="G51" s="93"/>
      <c r="H51" s="3">
        <v>147829</v>
      </c>
      <c r="I51" s="2">
        <f t="shared" si="0"/>
        <v>3695.7250000000004</v>
      </c>
      <c r="J51" s="17"/>
      <c r="K51" s="17">
        <f t="shared" si="10"/>
        <v>3695.7250000000004</v>
      </c>
    </row>
    <row r="52" spans="1:13" x14ac:dyDescent="0.3">
      <c r="A52" s="102" t="s">
        <v>65</v>
      </c>
      <c r="B52" s="43"/>
      <c r="C52" s="43"/>
      <c r="D52" s="45"/>
      <c r="E52" s="46"/>
      <c r="F52" s="52"/>
      <c r="G52" s="93"/>
      <c r="H52" s="3">
        <v>782</v>
      </c>
      <c r="I52" s="2">
        <f t="shared" si="0"/>
        <v>19.55</v>
      </c>
      <c r="J52" s="17"/>
      <c r="K52" s="17">
        <f t="shared" si="10"/>
        <v>19.55</v>
      </c>
      <c r="M52" s="53"/>
    </row>
    <row r="53" spans="1:13" x14ac:dyDescent="0.3">
      <c r="A53" s="102" t="s">
        <v>34</v>
      </c>
      <c r="B53" s="43"/>
      <c r="C53" s="43"/>
      <c r="D53" s="45">
        <v>1</v>
      </c>
      <c r="E53" s="46">
        <v>35</v>
      </c>
      <c r="F53" s="52">
        <f t="shared" si="2"/>
        <v>2.8571428571428571E-2</v>
      </c>
      <c r="G53" s="94">
        <v>1</v>
      </c>
      <c r="H53" s="3">
        <v>13500</v>
      </c>
      <c r="I53" s="2">
        <f t="shared" si="0"/>
        <v>337.5</v>
      </c>
      <c r="J53" s="17">
        <f t="shared" ref="J53:J58" si="11">SUM(I53:I53)</f>
        <v>337.5</v>
      </c>
      <c r="K53" s="17"/>
    </row>
    <row r="54" spans="1:13" x14ac:dyDescent="0.3">
      <c r="A54" s="104" t="s">
        <v>35</v>
      </c>
      <c r="B54" s="79" t="s">
        <v>83</v>
      </c>
      <c r="C54" s="76" t="s">
        <v>83</v>
      </c>
      <c r="D54" s="45">
        <v>8</v>
      </c>
      <c r="E54" s="46">
        <v>58</v>
      </c>
      <c r="F54" s="52">
        <f t="shared" si="2"/>
        <v>0.13793103448275862</v>
      </c>
      <c r="G54" s="93">
        <v>1</v>
      </c>
      <c r="H54" s="3">
        <v>11766</v>
      </c>
      <c r="I54" s="2">
        <f t="shared" si="0"/>
        <v>294.15000000000003</v>
      </c>
      <c r="J54" s="17"/>
      <c r="K54" s="17">
        <f t="shared" si="10"/>
        <v>294.15000000000003</v>
      </c>
    </row>
    <row r="55" spans="1:13" x14ac:dyDescent="0.3">
      <c r="A55" s="102" t="s">
        <v>36</v>
      </c>
      <c r="B55" s="43"/>
      <c r="C55" s="43"/>
      <c r="D55" s="45"/>
      <c r="E55" s="46">
        <v>3</v>
      </c>
      <c r="F55" s="52">
        <f t="shared" si="2"/>
        <v>0</v>
      </c>
      <c r="G55" s="94">
        <v>1</v>
      </c>
      <c r="H55" s="3">
        <v>770</v>
      </c>
      <c r="I55" s="2">
        <f t="shared" si="0"/>
        <v>19.25</v>
      </c>
      <c r="J55" s="17">
        <f t="shared" si="11"/>
        <v>19.25</v>
      </c>
      <c r="K55" s="17"/>
    </row>
    <row r="56" spans="1:13" x14ac:dyDescent="0.3">
      <c r="A56" s="102" t="s">
        <v>37</v>
      </c>
      <c r="B56" s="43"/>
      <c r="C56" s="43"/>
      <c r="D56" s="45"/>
      <c r="E56" s="46">
        <v>84.96</v>
      </c>
      <c r="F56" s="52">
        <f t="shared" si="2"/>
        <v>0</v>
      </c>
      <c r="G56" s="94">
        <v>0.8448</v>
      </c>
      <c r="H56" s="3">
        <v>21435</v>
      </c>
      <c r="I56" s="2">
        <f t="shared" si="0"/>
        <v>535.875</v>
      </c>
      <c r="J56" s="17">
        <f t="shared" si="11"/>
        <v>535.875</v>
      </c>
      <c r="K56" s="17"/>
    </row>
    <row r="57" spans="1:13" x14ac:dyDescent="0.3">
      <c r="A57" s="102" t="s">
        <v>38</v>
      </c>
      <c r="B57" s="76" t="s">
        <v>83</v>
      </c>
      <c r="C57" s="76" t="s">
        <v>83</v>
      </c>
      <c r="D57" s="78">
        <v>237</v>
      </c>
      <c r="E57" s="46">
        <v>307</v>
      </c>
      <c r="F57" s="52">
        <f t="shared" si="2"/>
        <v>0.7719869706840391</v>
      </c>
      <c r="G57" s="93">
        <v>1</v>
      </c>
      <c r="H57" s="3">
        <v>422481</v>
      </c>
      <c r="I57" s="2">
        <f t="shared" si="0"/>
        <v>10562.025000000001</v>
      </c>
      <c r="J57" s="17"/>
      <c r="K57" s="17">
        <f>SUM(I57:I57)</f>
        <v>10562.025000000001</v>
      </c>
    </row>
    <row r="58" spans="1:13" x14ac:dyDescent="0.3">
      <c r="A58" s="102" t="s">
        <v>39</v>
      </c>
      <c r="B58" s="43"/>
      <c r="C58" s="43"/>
      <c r="D58" s="78">
        <v>0</v>
      </c>
      <c r="E58" s="46">
        <v>446.11</v>
      </c>
      <c r="F58" s="52">
        <f t="shared" si="2"/>
        <v>0</v>
      </c>
      <c r="G58" s="94">
        <v>0.94379999999999997</v>
      </c>
      <c r="H58" s="3">
        <v>122143</v>
      </c>
      <c r="I58" s="2">
        <f t="shared" si="0"/>
        <v>3053.5750000000003</v>
      </c>
      <c r="J58" s="17">
        <f t="shared" si="11"/>
        <v>3053.5750000000003</v>
      </c>
      <c r="K58" s="17"/>
    </row>
    <row r="59" spans="1:13" hidden="1" x14ac:dyDescent="0.3">
      <c r="A59" s="102"/>
      <c r="B59" s="43"/>
      <c r="C59" s="43"/>
      <c r="D59" s="57"/>
      <c r="E59" s="46"/>
      <c r="F59" s="52"/>
      <c r="G59" s="94"/>
      <c r="H59" s="88"/>
      <c r="I59" s="2"/>
      <c r="J59" s="17"/>
      <c r="K59" s="17"/>
    </row>
    <row r="60" spans="1:13" x14ac:dyDescent="0.3">
      <c r="A60" s="102" t="s">
        <v>40</v>
      </c>
      <c r="B60" s="76" t="s">
        <v>83</v>
      </c>
      <c r="C60" s="76" t="s">
        <v>83</v>
      </c>
      <c r="D60" s="57"/>
      <c r="E60" s="46">
        <v>99.9</v>
      </c>
      <c r="F60" s="52">
        <f t="shared" si="2"/>
        <v>0</v>
      </c>
      <c r="G60" s="93">
        <v>0.875</v>
      </c>
      <c r="H60" s="3">
        <v>15139</v>
      </c>
      <c r="I60" s="2">
        <f t="shared" si="0"/>
        <v>378.47500000000002</v>
      </c>
      <c r="J60" s="17"/>
      <c r="K60" s="17">
        <f>SUM(I60:I60)</f>
        <v>378.47500000000002</v>
      </c>
      <c r="M60" s="48"/>
    </row>
    <row r="61" spans="1:13" x14ac:dyDescent="0.3">
      <c r="A61" s="102" t="s">
        <v>41</v>
      </c>
      <c r="B61" s="43"/>
      <c r="C61" s="44"/>
      <c r="D61" s="57"/>
      <c r="E61" s="46">
        <v>230.53</v>
      </c>
      <c r="F61" s="52">
        <f t="shared" si="2"/>
        <v>0</v>
      </c>
      <c r="G61" s="94"/>
      <c r="H61" s="3">
        <v>56792</v>
      </c>
      <c r="I61" s="2">
        <f t="shared" si="0"/>
        <v>1419.8000000000002</v>
      </c>
      <c r="J61" s="17">
        <f t="shared" ref="J61:J68" si="12">SUM(I61:I61)</f>
        <v>1419.8000000000002</v>
      </c>
      <c r="K61" s="17"/>
    </row>
    <row r="62" spans="1:13" x14ac:dyDescent="0.3">
      <c r="A62" s="102" t="s">
        <v>42</v>
      </c>
      <c r="B62" s="79" t="s">
        <v>83</v>
      </c>
      <c r="C62" s="76" t="s">
        <v>83</v>
      </c>
      <c r="D62" s="87">
        <v>0</v>
      </c>
      <c r="E62" s="46">
        <v>564.98</v>
      </c>
      <c r="F62" s="52">
        <f t="shared" si="2"/>
        <v>0</v>
      </c>
      <c r="G62" s="93">
        <v>0.53010000000000002</v>
      </c>
      <c r="H62" s="3">
        <v>127072</v>
      </c>
      <c r="I62" s="2">
        <f t="shared" si="0"/>
        <v>3176.8</v>
      </c>
      <c r="J62" s="17"/>
      <c r="K62" s="17">
        <f>SUM(I62:I62)</f>
        <v>3176.8</v>
      </c>
    </row>
    <row r="63" spans="1:13" s="92" customFormat="1" x14ac:dyDescent="0.3">
      <c r="A63" s="102" t="s">
        <v>43</v>
      </c>
      <c r="B63" s="79" t="s">
        <v>83</v>
      </c>
      <c r="C63" s="76" t="s">
        <v>83</v>
      </c>
      <c r="D63" s="89"/>
      <c r="E63" s="90">
        <v>3777.56</v>
      </c>
      <c r="F63" s="91">
        <f t="shared" si="2"/>
        <v>0</v>
      </c>
      <c r="G63" s="93">
        <v>0.5171</v>
      </c>
      <c r="H63" s="3">
        <v>1009809</v>
      </c>
      <c r="I63" s="2">
        <f t="shared" si="0"/>
        <v>25245.225000000002</v>
      </c>
      <c r="J63" s="17"/>
      <c r="K63" s="17">
        <f>SUM(I63:I63)</f>
        <v>25245.225000000002</v>
      </c>
    </row>
    <row r="64" spans="1:13" x14ac:dyDescent="0.3">
      <c r="A64" s="102" t="s">
        <v>74</v>
      </c>
      <c r="B64" s="79" t="s">
        <v>83</v>
      </c>
      <c r="C64" s="76" t="s">
        <v>83</v>
      </c>
      <c r="D64" s="57"/>
      <c r="E64" s="46">
        <v>178.35</v>
      </c>
      <c r="F64" s="52">
        <f t="shared" si="2"/>
        <v>0</v>
      </c>
      <c r="G64" s="93">
        <v>0.503</v>
      </c>
      <c r="H64" s="3">
        <v>38446</v>
      </c>
      <c r="I64" s="2">
        <f t="shared" si="0"/>
        <v>961.15000000000009</v>
      </c>
      <c r="J64" s="17"/>
      <c r="K64" s="17">
        <f>SUM(I64:I64)</f>
        <v>961.15000000000009</v>
      </c>
    </row>
    <row r="65" spans="1:38" x14ac:dyDescent="0.3">
      <c r="A65" s="102" t="s">
        <v>44</v>
      </c>
      <c r="B65" s="43"/>
      <c r="C65" s="43"/>
      <c r="D65" s="57"/>
      <c r="E65" s="46">
        <v>190.92</v>
      </c>
      <c r="F65" s="52">
        <f t="shared" si="2"/>
        <v>0</v>
      </c>
      <c r="G65" s="94"/>
      <c r="H65" s="3">
        <v>49841</v>
      </c>
      <c r="I65" s="2">
        <f t="shared" si="0"/>
        <v>1246.0250000000001</v>
      </c>
      <c r="J65" s="17">
        <f t="shared" si="12"/>
        <v>1246.0250000000001</v>
      </c>
      <c r="K65" s="17"/>
    </row>
    <row r="66" spans="1:38" x14ac:dyDescent="0.3">
      <c r="A66" s="102" t="s">
        <v>45</v>
      </c>
      <c r="B66" s="43"/>
      <c r="C66" s="43"/>
      <c r="D66" s="57"/>
      <c r="E66" s="46">
        <v>9.8699999999999992</v>
      </c>
      <c r="F66" s="52">
        <f t="shared" si="2"/>
        <v>0</v>
      </c>
      <c r="G66" s="94"/>
      <c r="H66" s="3">
        <v>2641</v>
      </c>
      <c r="I66" s="2">
        <f t="shared" si="0"/>
        <v>66.025000000000006</v>
      </c>
      <c r="J66" s="17">
        <f t="shared" si="12"/>
        <v>66.025000000000006</v>
      </c>
      <c r="K66" s="17"/>
    </row>
    <row r="67" spans="1:38" x14ac:dyDescent="0.3">
      <c r="A67" s="102" t="s">
        <v>46</v>
      </c>
      <c r="B67" s="79" t="s">
        <v>83</v>
      </c>
      <c r="C67" s="76" t="s">
        <v>83</v>
      </c>
      <c r="D67" s="87"/>
      <c r="E67" s="46">
        <v>241.67</v>
      </c>
      <c r="F67" s="52">
        <f t="shared" si="2"/>
        <v>0</v>
      </c>
      <c r="G67" s="93">
        <v>0.85</v>
      </c>
      <c r="H67" s="3">
        <v>56335</v>
      </c>
      <c r="I67" s="2">
        <f t="shared" si="0"/>
        <v>1408.375</v>
      </c>
      <c r="J67" s="17"/>
      <c r="K67" s="17">
        <f>SUM(I67:I67)</f>
        <v>1408.375</v>
      </c>
    </row>
    <row r="68" spans="1:38" x14ac:dyDescent="0.3">
      <c r="A68" s="102" t="s">
        <v>75</v>
      </c>
      <c r="B68" s="79" t="s">
        <v>83</v>
      </c>
      <c r="C68" s="76" t="s">
        <v>83</v>
      </c>
      <c r="D68" s="87"/>
      <c r="E68" s="46">
        <v>109.17</v>
      </c>
      <c r="F68" s="52">
        <f t="shared" si="2"/>
        <v>0</v>
      </c>
      <c r="G68" s="97">
        <v>0</v>
      </c>
      <c r="H68" s="3">
        <v>25877</v>
      </c>
      <c r="I68" s="2">
        <f t="shared" si="0"/>
        <v>646.92500000000007</v>
      </c>
      <c r="J68" s="17">
        <f t="shared" si="12"/>
        <v>646.92500000000007</v>
      </c>
      <c r="K68" s="17"/>
    </row>
    <row r="69" spans="1:38" s="92" customFormat="1" x14ac:dyDescent="0.3">
      <c r="A69" s="102" t="s">
        <v>47</v>
      </c>
      <c r="B69" s="79" t="s">
        <v>83</v>
      </c>
      <c r="C69" s="76" t="s">
        <v>83</v>
      </c>
      <c r="D69" s="89"/>
      <c r="E69" s="90">
        <v>2909.63</v>
      </c>
      <c r="F69" s="91">
        <f t="shared" si="2"/>
        <v>0</v>
      </c>
      <c r="G69" s="97">
        <v>8.8599999999999998E-2</v>
      </c>
      <c r="H69" s="3">
        <v>698451</v>
      </c>
      <c r="I69" s="2">
        <f t="shared" si="0"/>
        <v>17461.275000000001</v>
      </c>
      <c r="J69" s="17">
        <f t="shared" ref="J69:J71" si="13">SUM(I69:I69)</f>
        <v>17461.275000000001</v>
      </c>
      <c r="K69" s="17"/>
    </row>
    <row r="70" spans="1:38" x14ac:dyDescent="0.3">
      <c r="A70" s="102" t="s">
        <v>48</v>
      </c>
      <c r="B70" s="43"/>
      <c r="C70" s="43"/>
      <c r="D70" s="57"/>
      <c r="E70" s="46">
        <v>574.17999999999995</v>
      </c>
      <c r="F70" s="52">
        <f t="shared" si="2"/>
        <v>0</v>
      </c>
      <c r="G70" s="94"/>
      <c r="H70" s="3">
        <v>133638</v>
      </c>
      <c r="I70" s="2">
        <f t="shared" si="0"/>
        <v>3340.9500000000003</v>
      </c>
      <c r="J70" s="17">
        <f t="shared" si="13"/>
        <v>3340.9500000000003</v>
      </c>
      <c r="K70" s="17"/>
    </row>
    <row r="71" spans="1:38" ht="15" thickBot="1" x14ac:dyDescent="0.35">
      <c r="A71" s="102" t="s">
        <v>49</v>
      </c>
      <c r="B71" s="79" t="s">
        <v>83</v>
      </c>
      <c r="C71" s="76" t="s">
        <v>83</v>
      </c>
      <c r="D71" s="57"/>
      <c r="E71" s="46">
        <v>240.64</v>
      </c>
      <c r="F71" s="52">
        <f>D71/E71</f>
        <v>0</v>
      </c>
      <c r="G71" s="97">
        <v>0</v>
      </c>
      <c r="H71" s="1">
        <v>61002</v>
      </c>
      <c r="I71" s="2">
        <f t="shared" si="0"/>
        <v>1525.0500000000002</v>
      </c>
      <c r="J71" s="17">
        <f t="shared" si="13"/>
        <v>1525.0500000000002</v>
      </c>
      <c r="K71" s="17"/>
    </row>
    <row r="72" spans="1:38" s="63" customFormat="1" ht="15" thickBot="1" x14ac:dyDescent="0.35">
      <c r="A72" s="58" t="s">
        <v>50</v>
      </c>
      <c r="B72" s="59">
        <f>COUNTA(B10:B71)</f>
        <v>28</v>
      </c>
      <c r="C72" s="59">
        <f>COUNTA(C10:C71)</f>
        <v>28</v>
      </c>
      <c r="D72" s="60">
        <f>SUM(D10:D71)</f>
        <v>11100</v>
      </c>
      <c r="E72" s="61">
        <f>SUM(E10:E71)</f>
        <v>22610.449999999993</v>
      </c>
      <c r="F72" s="61"/>
      <c r="G72" s="95">
        <f>AVERAGE(G10:G58)</f>
        <v>0.94688437499999989</v>
      </c>
      <c r="H72" s="4">
        <f>SUM(H10:H71)</f>
        <v>12695719</v>
      </c>
      <c r="I72" s="4">
        <f>SUM(I10:I71)</f>
        <v>317392.97500000009</v>
      </c>
      <c r="J72" s="18">
        <f>SUM(J10:J71)</f>
        <v>63243.975000000006</v>
      </c>
      <c r="K72" s="19">
        <f>SUM(K10:K71)</f>
        <v>254148.99999999997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38" s="66" customFormat="1" hidden="1" x14ac:dyDescent="0.3">
      <c r="A73" s="31" t="s">
        <v>68</v>
      </c>
      <c r="B73" s="24"/>
      <c r="C73" s="24"/>
      <c r="D73" s="64"/>
      <c r="E73" s="64"/>
      <c r="F73" s="64"/>
      <c r="G73" s="64"/>
      <c r="H73" s="64"/>
      <c r="I73" s="64"/>
      <c r="J73" s="24"/>
      <c r="K73" s="32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</row>
    <row r="74" spans="1:38" s="65" customFormat="1" hidden="1" x14ac:dyDescent="0.3">
      <c r="A74" s="31" t="s">
        <v>51</v>
      </c>
      <c r="B74" s="24"/>
      <c r="C74" s="24"/>
      <c r="D74" s="64"/>
      <c r="E74" s="64"/>
      <c r="F74" s="64"/>
      <c r="G74" s="64"/>
      <c r="H74" s="67"/>
      <c r="I74" s="64"/>
      <c r="J74" s="56"/>
      <c r="K74" s="68"/>
    </row>
    <row r="75" spans="1:38" s="65" customFormat="1" hidden="1" x14ac:dyDescent="0.3">
      <c r="A75" s="31" t="s">
        <v>81</v>
      </c>
      <c r="B75" s="24"/>
      <c r="C75" s="24"/>
      <c r="D75" s="64"/>
      <c r="E75" s="64"/>
      <c r="F75" s="64"/>
      <c r="G75" s="64"/>
      <c r="H75" s="67"/>
      <c r="I75" s="64"/>
      <c r="J75" s="56"/>
      <c r="K75" s="68"/>
    </row>
    <row r="76" spans="1:38" s="65" customFormat="1" hidden="1" x14ac:dyDescent="0.3">
      <c r="A76" s="69" t="s">
        <v>52</v>
      </c>
      <c r="B76" s="24"/>
      <c r="C76" s="24"/>
      <c r="D76" s="64"/>
      <c r="E76" s="70"/>
      <c r="F76" s="64"/>
      <c r="G76" s="64"/>
      <c r="H76" s="67"/>
      <c r="I76" s="64"/>
      <c r="J76" s="24"/>
      <c r="K76" s="32"/>
    </row>
    <row r="77" spans="1:38" ht="15" hidden="1" thickBot="1" x14ac:dyDescent="0.35">
      <c r="A77" s="71" t="s">
        <v>123</v>
      </c>
      <c r="B77" s="72"/>
      <c r="C77" s="72"/>
      <c r="D77" s="73"/>
      <c r="E77" s="74"/>
      <c r="F77" s="73"/>
      <c r="G77" s="73"/>
      <c r="H77" s="73"/>
      <c r="I77" s="73"/>
      <c r="J77" s="73"/>
      <c r="K77" s="75"/>
    </row>
    <row r="79" spans="1:38" x14ac:dyDescent="0.3">
      <c r="J79" s="56"/>
      <c r="K79" s="53">
        <f>SUM(J72:K72)</f>
        <v>317392.97499999998</v>
      </c>
    </row>
    <row r="80" spans="1:38" x14ac:dyDescent="0.3">
      <c r="K80" s="53">
        <f>SUM(J10:K71)</f>
        <v>317392.97500000009</v>
      </c>
    </row>
    <row r="82" spans="11:11" x14ac:dyDescent="0.3">
      <c r="K82" s="56"/>
    </row>
    <row r="83" spans="11:11" x14ac:dyDescent="0.3">
      <c r="K83" s="53"/>
    </row>
  </sheetData>
  <mergeCells count="1">
    <mergeCell ref="A4:K4"/>
  </mergeCells>
  <printOptions horizontalCentered="1" gridLines="1"/>
  <pageMargins left="0.5" right="0.5" top="1" bottom="1.25" header="0.25" footer="0.68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52D9-F60D-499D-8D5C-C66C843AE6F8}">
  <dimension ref="A1:D37"/>
  <sheetViews>
    <sheetView workbookViewId="0">
      <selection activeCell="D8" sqref="D8"/>
    </sheetView>
  </sheetViews>
  <sheetFormatPr defaultRowHeight="13.2" x14ac:dyDescent="0.25"/>
  <cols>
    <col min="1" max="1" width="17" customWidth="1"/>
    <col min="2" max="2" width="18" customWidth="1"/>
    <col min="3" max="3" width="20.109375" customWidth="1"/>
    <col min="4" max="4" width="21.109375" bestFit="1" customWidth="1"/>
  </cols>
  <sheetData>
    <row r="1" spans="1:4" ht="16.2" thickBot="1" x14ac:dyDescent="0.3">
      <c r="A1" s="108" t="s">
        <v>124</v>
      </c>
      <c r="B1" s="109"/>
      <c r="C1" s="109"/>
      <c r="D1" s="110"/>
    </row>
    <row r="2" spans="1:4" ht="16.2" thickBot="1" x14ac:dyDescent="0.3">
      <c r="A2" s="84" t="s">
        <v>112</v>
      </c>
      <c r="B2" s="85" t="s">
        <v>113</v>
      </c>
      <c r="C2" s="85" t="s">
        <v>73</v>
      </c>
      <c r="D2" s="85" t="s">
        <v>114</v>
      </c>
    </row>
    <row r="3" spans="1:4" ht="16.2" thickBot="1" x14ac:dyDescent="0.3">
      <c r="A3" s="80" t="s">
        <v>115</v>
      </c>
      <c r="B3" s="99">
        <v>93</v>
      </c>
      <c r="C3" s="99">
        <v>92</v>
      </c>
      <c r="D3" s="81">
        <v>0.98919999999999997</v>
      </c>
    </row>
    <row r="4" spans="1:4" ht="16.2" thickBot="1" x14ac:dyDescent="0.3">
      <c r="A4" s="80" t="s">
        <v>84</v>
      </c>
      <c r="B4" s="99">
        <v>6</v>
      </c>
      <c r="C4" s="99">
        <v>6</v>
      </c>
      <c r="D4" s="81">
        <v>1</v>
      </c>
    </row>
    <row r="5" spans="1:4" ht="16.2" thickBot="1" x14ac:dyDescent="0.3">
      <c r="A5" s="80" t="s">
        <v>85</v>
      </c>
      <c r="B5" s="99">
        <v>2</v>
      </c>
      <c r="C5" s="99">
        <v>2</v>
      </c>
      <c r="D5" s="81">
        <v>1</v>
      </c>
    </row>
    <row r="6" spans="1:4" ht="16.2" thickBot="1" x14ac:dyDescent="0.3">
      <c r="A6" s="80" t="s">
        <v>86</v>
      </c>
      <c r="B6" s="99">
        <v>1049</v>
      </c>
      <c r="C6" s="99">
        <v>1036</v>
      </c>
      <c r="D6" s="81">
        <v>0.98760000000000003</v>
      </c>
    </row>
    <row r="7" spans="1:4" ht="16.2" thickBot="1" x14ac:dyDescent="0.3">
      <c r="A7" s="80" t="s">
        <v>87</v>
      </c>
      <c r="B7" s="99">
        <v>4</v>
      </c>
      <c r="C7" s="99">
        <v>4</v>
      </c>
      <c r="D7" s="81">
        <v>1</v>
      </c>
    </row>
    <row r="8" spans="1:4" ht="16.2" thickBot="1" x14ac:dyDescent="0.3">
      <c r="A8" s="80" t="s">
        <v>88</v>
      </c>
      <c r="B8" s="99">
        <v>340</v>
      </c>
      <c r="C8" s="99">
        <v>340</v>
      </c>
      <c r="D8" s="81">
        <v>1</v>
      </c>
    </row>
    <row r="9" spans="1:4" ht="16.2" thickBot="1" x14ac:dyDescent="0.3">
      <c r="A9" s="80" t="s">
        <v>89</v>
      </c>
      <c r="B9" s="99">
        <v>634</v>
      </c>
      <c r="C9" s="99">
        <v>634</v>
      </c>
      <c r="D9" s="81">
        <v>1</v>
      </c>
    </row>
    <row r="10" spans="1:4" ht="16.2" thickBot="1" x14ac:dyDescent="0.3">
      <c r="A10" s="80" t="s">
        <v>90</v>
      </c>
      <c r="B10" s="99">
        <v>137</v>
      </c>
      <c r="C10" s="99">
        <v>136</v>
      </c>
      <c r="D10" s="81">
        <v>0.99270000000000003</v>
      </c>
    </row>
    <row r="11" spans="1:4" ht="16.2" thickBot="1" x14ac:dyDescent="0.3">
      <c r="A11" s="80" t="s">
        <v>91</v>
      </c>
      <c r="B11" s="99">
        <v>248</v>
      </c>
      <c r="C11" s="99">
        <v>246</v>
      </c>
      <c r="D11" s="81">
        <v>0.9919</v>
      </c>
    </row>
    <row r="12" spans="1:4" ht="16.2" thickBot="1" x14ac:dyDescent="0.3">
      <c r="A12" s="80" t="s">
        <v>92</v>
      </c>
      <c r="B12" s="99">
        <v>453</v>
      </c>
      <c r="C12" s="99">
        <v>450</v>
      </c>
      <c r="D12" s="81">
        <v>0.99339999999999995</v>
      </c>
    </row>
    <row r="13" spans="1:4" ht="16.2" thickBot="1" x14ac:dyDescent="0.3">
      <c r="A13" s="80" t="s">
        <v>93</v>
      </c>
      <c r="B13" s="99">
        <v>207</v>
      </c>
      <c r="C13" s="99">
        <v>207</v>
      </c>
      <c r="D13" s="81">
        <v>1</v>
      </c>
    </row>
    <row r="14" spans="1:4" ht="16.2" thickBot="1" x14ac:dyDescent="0.3">
      <c r="A14" s="80" t="s">
        <v>94</v>
      </c>
      <c r="B14" s="99">
        <v>1227</v>
      </c>
      <c r="C14" s="99">
        <v>1145</v>
      </c>
      <c r="D14" s="81">
        <v>0.93320000000000003</v>
      </c>
    </row>
    <row r="15" spans="1:4" ht="16.2" thickBot="1" x14ac:dyDescent="0.3">
      <c r="A15" s="80" t="s">
        <v>116</v>
      </c>
      <c r="B15" s="99">
        <v>576</v>
      </c>
      <c r="C15" s="99">
        <v>574</v>
      </c>
      <c r="D15" s="81">
        <v>0.99650000000000005</v>
      </c>
    </row>
    <row r="16" spans="1:4" ht="16.2" thickBot="1" x14ac:dyDescent="0.3">
      <c r="A16" s="80" t="s">
        <v>95</v>
      </c>
      <c r="B16" s="99">
        <v>682</v>
      </c>
      <c r="C16" s="99">
        <v>679</v>
      </c>
      <c r="D16" s="81">
        <v>0.99560000000000004</v>
      </c>
    </row>
    <row r="17" spans="1:4" ht="16.2" thickBot="1" x14ac:dyDescent="0.3">
      <c r="A17" s="80" t="s">
        <v>96</v>
      </c>
      <c r="B17" s="99">
        <v>51</v>
      </c>
      <c r="C17" s="99">
        <v>50</v>
      </c>
      <c r="D17" s="81">
        <v>0.98040000000000005</v>
      </c>
    </row>
    <row r="18" spans="1:4" ht="16.2" thickBot="1" x14ac:dyDescent="0.3">
      <c r="A18" s="80" t="s">
        <v>97</v>
      </c>
      <c r="B18" s="99">
        <v>2214</v>
      </c>
      <c r="C18" s="99">
        <v>2187</v>
      </c>
      <c r="D18" s="81">
        <v>0.98780000000000001</v>
      </c>
    </row>
    <row r="19" spans="1:4" ht="16.2" thickBot="1" x14ac:dyDescent="0.3">
      <c r="A19" s="80" t="s">
        <v>98</v>
      </c>
      <c r="B19" s="99">
        <v>50</v>
      </c>
      <c r="C19" s="99">
        <v>50</v>
      </c>
      <c r="D19" s="81">
        <v>1</v>
      </c>
    </row>
    <row r="20" spans="1:4" ht="16.2" thickBot="1" x14ac:dyDescent="0.3">
      <c r="A20" s="80" t="s">
        <v>99</v>
      </c>
      <c r="B20" s="99">
        <v>427</v>
      </c>
      <c r="C20" s="99">
        <v>403</v>
      </c>
      <c r="D20" s="81">
        <v>0.94379999999999997</v>
      </c>
    </row>
    <row r="21" spans="1:4" ht="16.2" thickBot="1" x14ac:dyDescent="0.3">
      <c r="A21" s="80" t="s">
        <v>100</v>
      </c>
      <c r="B21" s="100"/>
      <c r="C21" s="100"/>
      <c r="D21" s="100"/>
    </row>
    <row r="22" spans="1:4" ht="16.2" thickBot="1" x14ac:dyDescent="0.3">
      <c r="A22" s="80" t="s">
        <v>101</v>
      </c>
      <c r="B22" s="99">
        <v>118</v>
      </c>
      <c r="C22" s="99">
        <v>105</v>
      </c>
      <c r="D22" s="81">
        <v>0.88980000000000004</v>
      </c>
    </row>
    <row r="23" spans="1:4" ht="16.2" thickBot="1" x14ac:dyDescent="0.3">
      <c r="A23" s="80" t="s">
        <v>117</v>
      </c>
      <c r="B23" s="99">
        <v>33</v>
      </c>
      <c r="C23" s="99">
        <v>33</v>
      </c>
      <c r="D23" s="81">
        <v>1</v>
      </c>
    </row>
    <row r="24" spans="1:4" ht="16.2" thickBot="1" x14ac:dyDescent="0.3">
      <c r="A24" s="80" t="s">
        <v>102</v>
      </c>
      <c r="B24" s="99">
        <v>5</v>
      </c>
      <c r="C24" s="99">
        <v>4</v>
      </c>
      <c r="D24" s="81">
        <v>0.8</v>
      </c>
    </row>
    <row r="25" spans="1:4" ht="16.2" thickBot="1" x14ac:dyDescent="0.3">
      <c r="A25" s="80" t="s">
        <v>103</v>
      </c>
      <c r="B25" s="99">
        <v>1835</v>
      </c>
      <c r="C25" s="99">
        <v>1831</v>
      </c>
      <c r="D25" s="81">
        <v>0.99780000000000002</v>
      </c>
    </row>
    <row r="26" spans="1:4" ht="16.2" thickBot="1" x14ac:dyDescent="0.3">
      <c r="A26" s="80" t="s">
        <v>104</v>
      </c>
      <c r="B26" s="99">
        <v>30</v>
      </c>
      <c r="C26" s="99">
        <v>30</v>
      </c>
      <c r="D26" s="81">
        <v>1</v>
      </c>
    </row>
    <row r="27" spans="1:4" ht="16.2" thickBot="1" x14ac:dyDescent="0.3">
      <c r="A27" s="80" t="s">
        <v>118</v>
      </c>
      <c r="B27" s="99">
        <v>58</v>
      </c>
      <c r="C27" s="99">
        <v>49</v>
      </c>
      <c r="D27" s="81">
        <v>0.8448</v>
      </c>
    </row>
    <row r="28" spans="1:4" ht="16.2" thickBot="1" x14ac:dyDescent="0.3">
      <c r="A28" s="80" t="s">
        <v>105</v>
      </c>
      <c r="B28" s="99">
        <v>51</v>
      </c>
      <c r="C28" s="99">
        <v>51</v>
      </c>
      <c r="D28" s="81">
        <v>1</v>
      </c>
    </row>
    <row r="29" spans="1:4" ht="16.2" thickBot="1" x14ac:dyDescent="0.3">
      <c r="A29" s="80" t="s">
        <v>106</v>
      </c>
      <c r="B29" s="99">
        <v>270</v>
      </c>
      <c r="C29" s="99">
        <v>265</v>
      </c>
      <c r="D29" s="81">
        <v>0.98150000000000004</v>
      </c>
    </row>
    <row r="30" spans="1:4" ht="16.2" thickBot="1" x14ac:dyDescent="0.3">
      <c r="A30" s="80" t="s">
        <v>107</v>
      </c>
      <c r="B30" s="99">
        <v>174</v>
      </c>
      <c r="C30" s="99">
        <v>173</v>
      </c>
      <c r="D30" s="81">
        <v>0.99429999999999996</v>
      </c>
    </row>
    <row r="31" spans="1:4" ht="16.2" thickBot="1" x14ac:dyDescent="0.3">
      <c r="A31" s="80" t="s">
        <v>108</v>
      </c>
      <c r="B31" s="99">
        <v>30</v>
      </c>
      <c r="C31" s="99">
        <v>30</v>
      </c>
      <c r="D31" s="81">
        <v>1</v>
      </c>
    </row>
    <row r="32" spans="1:4" ht="16.2" thickBot="1" x14ac:dyDescent="0.3">
      <c r="A32" s="80" t="s">
        <v>109</v>
      </c>
      <c r="B32" s="99">
        <v>60</v>
      </c>
      <c r="C32" s="99">
        <v>60</v>
      </c>
      <c r="D32" s="81">
        <v>1</v>
      </c>
    </row>
    <row r="33" spans="1:4" ht="16.2" thickBot="1" x14ac:dyDescent="0.3">
      <c r="A33" s="80" t="s">
        <v>110</v>
      </c>
      <c r="B33" s="99">
        <v>34</v>
      </c>
      <c r="C33" s="99">
        <v>34</v>
      </c>
      <c r="D33" s="81">
        <v>1</v>
      </c>
    </row>
    <row r="34" spans="1:4" ht="16.2" thickBot="1" x14ac:dyDescent="0.3">
      <c r="A34" s="80" t="s">
        <v>119</v>
      </c>
      <c r="B34" s="99">
        <v>268</v>
      </c>
      <c r="C34" s="99">
        <v>268</v>
      </c>
      <c r="D34" s="81">
        <v>1</v>
      </c>
    </row>
    <row r="35" spans="1:4" ht="16.2" thickBot="1" x14ac:dyDescent="0.3">
      <c r="A35" s="80" t="s">
        <v>120</v>
      </c>
      <c r="B35" s="99">
        <v>20</v>
      </c>
      <c r="C35" s="99">
        <v>20</v>
      </c>
      <c r="D35" s="81">
        <v>1</v>
      </c>
    </row>
    <row r="36" spans="1:4" ht="16.2" thickBot="1" x14ac:dyDescent="0.3">
      <c r="A36" s="82" t="s">
        <v>2</v>
      </c>
      <c r="B36" s="101">
        <v>11386</v>
      </c>
      <c r="C36" s="101">
        <v>11194</v>
      </c>
      <c r="D36" s="83">
        <v>0.98309999999999997</v>
      </c>
    </row>
    <row r="37" spans="1:4" ht="15.6" x14ac:dyDescent="0.25">
      <c r="A37" s="86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Discount</vt:lpstr>
      <vt:lpstr>2023 participation %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2023-06-29T17:04:36Z</cp:lastPrinted>
  <dcterms:created xsi:type="dcterms:W3CDTF">2009-06-30T23:10:18Z</dcterms:created>
  <dcterms:modified xsi:type="dcterms:W3CDTF">2023-06-29T17:13:34Z</dcterms:modified>
</cp:coreProperties>
</file>