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\doa\DOA_RMTD\123\KKR123\PREMIUM\FY 2025\2025 Auto Premium Discount Program\"/>
    </mc:Choice>
  </mc:AlternateContent>
  <xr:revisionPtr revIDLastSave="0" documentId="13_ncr:1_{4785C08E-8851-4252-B72F-71FC79E80EE4}" xr6:coauthVersionLast="47" xr6:coauthVersionMax="47" xr10:uidLastSave="{00000000-0000-0000-0000-000000000000}"/>
  <bookViews>
    <workbookView xWindow="28680" yWindow="-120" windowWidth="24240" windowHeight="17640" xr2:uid="{00000000-000D-0000-FFFF-FFFF00000000}"/>
  </bookViews>
  <sheets>
    <sheet name="Auto Discount" sheetId="1" r:id="rId1"/>
    <sheet name="Sheet1" sheetId="2" r:id="rId2"/>
  </sheets>
  <definedNames>
    <definedName name="_xlnm.Print_Area" localSheetId="0">'Auto Discount'!$A$1:$K$77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1" l="1"/>
  <c r="J61" i="1"/>
  <c r="J26" i="1"/>
  <c r="J25" i="1"/>
  <c r="J24" i="1"/>
  <c r="J23" i="1"/>
  <c r="J22" i="1"/>
  <c r="J21" i="1"/>
  <c r="J20" i="1"/>
  <c r="J19" i="1"/>
  <c r="J16" i="1"/>
  <c r="K66" i="1"/>
  <c r="J31" i="1"/>
  <c r="K13" i="1"/>
  <c r="E61" i="1" l="1"/>
  <c r="E69" i="1" l="1"/>
  <c r="E68" i="1"/>
  <c r="E66" i="1"/>
  <c r="E60" i="1"/>
  <c r="E31" i="1" l="1"/>
  <c r="C22" i="2"/>
  <c r="G70" i="1" l="1"/>
  <c r="F70" i="1"/>
  <c r="G76" i="1" s="1"/>
  <c r="E43" i="1"/>
  <c r="E57" i="1"/>
  <c r="H57" i="1"/>
  <c r="I57" i="1"/>
  <c r="H66" i="1"/>
  <c r="I66" i="1"/>
  <c r="H65" i="1"/>
  <c r="I65" i="1"/>
  <c r="H17" i="1"/>
  <c r="I17" i="1"/>
  <c r="H16" i="1"/>
  <c r="I16" i="1"/>
  <c r="H14" i="1"/>
  <c r="I14" i="1"/>
  <c r="H13" i="1"/>
  <c r="I13" i="1"/>
  <c r="H60" i="1"/>
  <c r="K60" i="1" s="1"/>
  <c r="I60" i="1"/>
  <c r="H62" i="1"/>
  <c r="H63" i="1"/>
  <c r="H64" i="1"/>
  <c r="E19" i="1"/>
  <c r="E67" i="1"/>
  <c r="E65" i="1"/>
  <c r="E56" i="1"/>
  <c r="E45" i="1"/>
  <c r="E35" i="1"/>
  <c r="E34" i="1"/>
  <c r="E33" i="1"/>
  <c r="E32" i="1"/>
  <c r="E30" i="1"/>
  <c r="E29" i="1"/>
  <c r="E28" i="1"/>
  <c r="E27" i="1"/>
  <c r="E16" i="1"/>
  <c r="E14" i="1"/>
  <c r="E13" i="1"/>
  <c r="E10" i="1"/>
  <c r="H31" i="1"/>
  <c r="C37" i="1"/>
  <c r="C36" i="1"/>
  <c r="H35" i="1"/>
  <c r="H29" i="1"/>
  <c r="I7" i="1"/>
  <c r="H7" i="1"/>
  <c r="G7" i="1"/>
  <c r="E7" i="1"/>
  <c r="D7" i="1"/>
  <c r="H15" i="1"/>
  <c r="I15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I29" i="1"/>
  <c r="H30" i="1"/>
  <c r="I30" i="1"/>
  <c r="K30" i="1" s="1"/>
  <c r="I31" i="1"/>
  <c r="H32" i="1"/>
  <c r="I32" i="1"/>
  <c r="H33" i="1"/>
  <c r="I33" i="1"/>
  <c r="H34" i="1"/>
  <c r="I34" i="1"/>
  <c r="I35" i="1"/>
  <c r="H36" i="1"/>
  <c r="I36" i="1"/>
  <c r="H37" i="1"/>
  <c r="I37" i="1"/>
  <c r="K37" i="1" s="1"/>
  <c r="H38" i="1"/>
  <c r="J38" i="1" s="1"/>
  <c r="I38" i="1"/>
  <c r="H39" i="1"/>
  <c r="I39" i="1"/>
  <c r="H40" i="1"/>
  <c r="I40" i="1"/>
  <c r="H41" i="1"/>
  <c r="I41" i="1"/>
  <c r="H42" i="1"/>
  <c r="J42" i="1" s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8" i="1"/>
  <c r="I58" i="1"/>
  <c r="H59" i="1"/>
  <c r="I59" i="1"/>
  <c r="H61" i="1"/>
  <c r="I61" i="1"/>
  <c r="I62" i="1"/>
  <c r="I63" i="1"/>
  <c r="I64" i="1"/>
  <c r="H67" i="1"/>
  <c r="K67" i="1" s="1"/>
  <c r="I67" i="1"/>
  <c r="H68" i="1"/>
  <c r="I68" i="1"/>
  <c r="H69" i="1"/>
  <c r="I69" i="1"/>
  <c r="I10" i="1"/>
  <c r="H10" i="1"/>
  <c r="D70" i="1"/>
  <c r="B70" i="1"/>
  <c r="K51" i="1"/>
  <c r="K69" i="1" l="1"/>
  <c r="J55" i="1"/>
  <c r="K65" i="1"/>
  <c r="K36" i="1"/>
  <c r="K57" i="1"/>
  <c r="K43" i="1"/>
  <c r="K68" i="1"/>
  <c r="K48" i="1"/>
  <c r="K32" i="1"/>
  <c r="J15" i="1"/>
  <c r="I77" i="1"/>
  <c r="J64" i="1"/>
  <c r="K29" i="1"/>
  <c r="J63" i="1"/>
  <c r="K35" i="1"/>
  <c r="J62" i="1"/>
  <c r="E70" i="1"/>
  <c r="J59" i="1"/>
  <c r="K56" i="1"/>
  <c r="J52" i="1"/>
  <c r="K50" i="1"/>
  <c r="K49" i="1"/>
  <c r="K47" i="1"/>
  <c r="K46" i="1"/>
  <c r="K45" i="1"/>
  <c r="J44" i="1"/>
  <c r="K34" i="1"/>
  <c r="K33" i="1"/>
  <c r="K28" i="1"/>
  <c r="K27" i="1"/>
  <c r="K14" i="1"/>
  <c r="I70" i="1"/>
  <c r="K10" i="1"/>
  <c r="H70" i="1"/>
  <c r="I76" i="1" l="1"/>
  <c r="J70" i="1"/>
  <c r="K77" i="1"/>
  <c r="K70" i="1"/>
  <c r="K76" i="1" l="1"/>
</calcChain>
</file>

<file path=xl/sharedStrings.xml><?xml version="1.0" encoding="utf-8"?>
<sst xmlns="http://schemas.openxmlformats.org/spreadsheetml/2006/main" count="119" uniqueCount="110">
  <si>
    <t>INSURANCE PREMIUM DISCOUNTS</t>
  </si>
  <si>
    <t>AUTO PROGRAM</t>
  </si>
  <si>
    <t>UNEARNED</t>
  </si>
  <si>
    <t>EARNED</t>
  </si>
  <si>
    <t>Course</t>
  </si>
  <si>
    <t>Total</t>
  </si>
  <si>
    <t>%</t>
  </si>
  <si>
    <t>CC</t>
  </si>
  <si>
    <t>AL</t>
  </si>
  <si>
    <t>AUTO</t>
  </si>
  <si>
    <t>REPORTING ENTITY</t>
  </si>
  <si>
    <t>Participants</t>
  </si>
  <si>
    <t>FTEs</t>
  </si>
  <si>
    <t>Participation</t>
  </si>
  <si>
    <t>Premium</t>
  </si>
  <si>
    <t>Discount</t>
  </si>
  <si>
    <t>DISCOUNT</t>
  </si>
  <si>
    <t>ADMINISTRATION</t>
  </si>
  <si>
    <t>ADMINISTRATION PUBLIC DEFENDERS OFFICE</t>
  </si>
  <si>
    <t>AGRICULTURE</t>
  </si>
  <si>
    <t>AUDITORS OFFICE</t>
  </si>
  <si>
    <t>COMMERCE</t>
  </si>
  <si>
    <t>COMMISSIONER OF POLITICAL PRACTICES</t>
  </si>
  <si>
    <t>CORRECTIONS</t>
  </si>
  <si>
    <t>ENVIRONMENTAL QUALITY</t>
  </si>
  <si>
    <t>FISH, WILDLIFE &amp; PARKS</t>
  </si>
  <si>
    <t>JUSTICE</t>
  </si>
  <si>
    <t>LABOR &amp; INDUSTRY</t>
  </si>
  <si>
    <t>LIVESTOCK</t>
  </si>
  <si>
    <t>MILITARY AFFAIRS</t>
  </si>
  <si>
    <t>NATURAL RESOURCES</t>
  </si>
  <si>
    <t>REVENUE</t>
  </si>
  <si>
    <t>TRANSPORTATION</t>
  </si>
  <si>
    <t>GOVERNOR'S OFFICE</t>
  </si>
  <si>
    <t>LEGISLATIVE BRANCH</t>
  </si>
  <si>
    <t>LEGISLATIVE BRANCH CONSUMER COUNCIL</t>
  </si>
  <si>
    <t>MONTANA ARTS COUNCIL</t>
  </si>
  <si>
    <t>MONTANA HISTORICAL SOCIETY</t>
  </si>
  <si>
    <t>OFFICE OF PUBLIC INSTRUCTION</t>
  </si>
  <si>
    <t>PUBLIC HEALTH &amp; HUMAN SERVICES</t>
  </si>
  <si>
    <t>PUBLIC SERVICE REGULATION (COMMISSION)</t>
  </si>
  <si>
    <t>SECRETARY OF STATE</t>
  </si>
  <si>
    <t>STATE BOARD OF EDUCATION</t>
  </si>
  <si>
    <t>STATE BOARD OF EDUCATION SCHOOL FOR THE DEAF &amp; BLIND</t>
  </si>
  <si>
    <t>STATE FUND</t>
  </si>
  <si>
    <t>MSU AGRICULTURAL EXPERIMENT STATIONS</t>
  </si>
  <si>
    <t>MSU BOZEMAN</t>
  </si>
  <si>
    <t>MSU EXTENSION SERVICE</t>
  </si>
  <si>
    <t xml:space="preserve">MSU FIRE SERVICES TRAINING </t>
  </si>
  <si>
    <t>MSU-NORTHERN</t>
  </si>
  <si>
    <t>UM MISSOULA</t>
  </si>
  <si>
    <t>UM WESTERN</t>
  </si>
  <si>
    <t>TOTALS</t>
  </si>
  <si>
    <t>Note #1- Administration includes Teachers Retirement and Public Employees Retirement Division.</t>
  </si>
  <si>
    <t>Note #2- Commerce includes the Montana Heritage Commission.</t>
  </si>
  <si>
    <t>ADMINISTRATION PUBLIC EMPLOYEES RETIREMENT DIVISION</t>
  </si>
  <si>
    <t>MONTANA STATE LIBRARY</t>
  </si>
  <si>
    <t>UM HELENA COLLEGE</t>
  </si>
  <si>
    <t>MSU GREAT FALLS COLLEGE</t>
  </si>
  <si>
    <t>ADMINISTRATION TEACHERS RETIREMENT</t>
  </si>
  <si>
    <t>Total Auto Premium</t>
  </si>
  <si>
    <t>Total Discount</t>
  </si>
  <si>
    <t>5% of FTEs</t>
  </si>
  <si>
    <t>COMMISSIONER OF HIGHER EDUCATION</t>
  </si>
  <si>
    <t>MSU BILLINGS</t>
  </si>
  <si>
    <t>Note #3- Corrections includes the Board of Crime Control.</t>
  </si>
  <si>
    <t>DOA 56</t>
  </si>
  <si>
    <t>Agriculture 6</t>
  </si>
  <si>
    <t>Commerce 14</t>
  </si>
  <si>
    <t>Corrections 104</t>
  </si>
  <si>
    <t>DEQ 34</t>
  </si>
  <si>
    <t>FWP 90</t>
  </si>
  <si>
    <t>Judicial Branch 88</t>
  </si>
  <si>
    <t>Justice 77</t>
  </si>
  <si>
    <t>DLI 84</t>
  </si>
  <si>
    <t>Military Affairs 24</t>
  </si>
  <si>
    <t>State Fund 33</t>
  </si>
  <si>
    <t>State Library 2</t>
  </si>
  <si>
    <t>MDT 199</t>
  </si>
  <si>
    <t>DOR 113</t>
  </si>
  <si>
    <t>Public Defender 12</t>
  </si>
  <si>
    <t>DNRC 59</t>
  </si>
  <si>
    <t>MSU Northern 26</t>
  </si>
  <si>
    <t>MT TECH 49</t>
  </si>
  <si>
    <t>UM Missoula 156</t>
  </si>
  <si>
    <t>MSU Bozeman 30</t>
  </si>
  <si>
    <t>Agency</t>
  </si>
  <si>
    <t>*participants per Julie's email 6/23/2022</t>
  </si>
  <si>
    <t>2022 Participants</t>
  </si>
  <si>
    <t>SUPREME COURT- JUDICIARY</t>
  </si>
  <si>
    <t>PUBLIC HEALTH &amp; HUMAN SERVICES MENTAL HEALTH NURSING CARE CENTER</t>
  </si>
  <si>
    <t>PUBLIC HEALTH &amp; HUMAN SERVICES MONTANA CHEMICAL DEPENDENCY CENTER</t>
  </si>
  <si>
    <t>PUBLIC HEALTH &amp; HUMAN SERVICES INTENSIVE BEHAVIOR CENTER/BOULDER CAMPUS</t>
  </si>
  <si>
    <t>PUBLIC HEALTH &amp; HUMAN SERVICES STATE HOSPITAL</t>
  </si>
  <si>
    <t>PUBLIC HEALTH &amp; HUMAN SERVICES VETERAN'S HOME- COLUMBIA FALLS</t>
  </si>
  <si>
    <t>PUBLIC HEALTH &amp; HUMAN SERVICES VETERAN'S HOME- GLENDIVE</t>
  </si>
  <si>
    <t>COMMERCE MONTANA HERITAGE COMMISSION</t>
  </si>
  <si>
    <t>CORRECTIONS BOARD OF PARDONS</t>
  </si>
  <si>
    <t>CORRECTIONS MONTANA WOMEN'S PRISON</t>
  </si>
  <si>
    <t>CORRECTIONS PINE HILLS YOUTH CORRECTIONAL FACILITY</t>
  </si>
  <si>
    <t>CORRECTIONS PRISON INDUSTRIES</t>
  </si>
  <si>
    <t>CORRECTIONS RIVERSIDE YOUTH CORRECTIONAL FACILITY</t>
  </si>
  <si>
    <t>CORRECTIONS STATE PRISON</t>
  </si>
  <si>
    <t>CORRECTIONS MT STATE CORRECTIONAL TREATMENT CENTER</t>
  </si>
  <si>
    <t>FY 2024</t>
  </si>
  <si>
    <t>FY 2025</t>
  </si>
  <si>
    <t>Denotes elected to participate in 2024.</t>
  </si>
  <si>
    <t>MT TECH</t>
  </si>
  <si>
    <t>TRANSPORTATION-MOTOR POOL</t>
  </si>
  <si>
    <t>TRANSPORTATION-EQUIPMENT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</si>
</sst>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&quot;$&quot;#,##0"/>
    <numFmt numFmtId="167" formatCode="_(* #,##0_);_(* \(#,##0\);_(* &quot;-&quot;?_);_(@_)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indexed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6" borderId="14" applyNumberFormat="0" applyAlignment="0" applyProtection="0"/>
  </cellStyleXfs>
  <cellXfs count="84">
    <xf numFmtId="0" fontId="0" fillId="0" borderId="0" xfId="0"/>
    <xf numFmtId="0" fontId="3" fillId="6" borderId="14" xfId="4" applyFont="1"/>
    <xf numFmtId="165" fontId="3" fillId="6" borderId="14" xfId="4" applyNumberFormat="1" applyFont="1" applyAlignment="1">
      <alignment horizontal="right"/>
    </xf>
    <xf numFmtId="165" fontId="3" fillId="6" borderId="14" xfId="4" applyNumberFormat="1" applyFont="1"/>
    <xf numFmtId="9" fontId="3" fillId="6" borderId="14" xfId="4" applyNumberFormat="1" applyFont="1"/>
    <xf numFmtId="166" fontId="3" fillId="6" borderId="14" xfId="4" applyNumberFormat="1" applyFont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/>
    <xf numFmtId="164" fontId="6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7" fillId="0" borderId="0" xfId="0" applyFont="1"/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7" fillId="5" borderId="0" xfId="0" applyFont="1" applyFill="1"/>
    <xf numFmtId="0" fontId="7" fillId="3" borderId="4" xfId="0" applyFont="1" applyFill="1" applyBorder="1" applyAlignment="1">
      <alignment shrinkToFit="1"/>
    </xf>
    <xf numFmtId="165" fontId="7" fillId="7" borderId="4" xfId="0" applyNumberFormat="1" applyFont="1" applyFill="1" applyBorder="1" applyAlignment="1">
      <alignment shrinkToFit="1"/>
    </xf>
    <xf numFmtId="43" fontId="7" fillId="0" borderId="4" xfId="1" applyFont="1" applyFill="1" applyBorder="1" applyAlignment="1">
      <alignment shrinkToFit="1"/>
    </xf>
    <xf numFmtId="9" fontId="8" fillId="9" borderId="4" xfId="2" applyFont="1" applyFill="1" applyBorder="1" applyAlignment="1">
      <alignment shrinkToFit="1"/>
    </xf>
    <xf numFmtId="165" fontId="7" fillId="3" borderId="4" xfId="1" applyNumberFormat="1" applyFont="1" applyFill="1" applyBorder="1" applyAlignment="1">
      <alignment shrinkToFit="1"/>
    </xf>
    <xf numFmtId="165" fontId="7" fillId="0" borderId="4" xfId="1" applyNumberFormat="1" applyFont="1" applyFill="1" applyBorder="1" applyAlignment="1">
      <alignment shrinkToFit="1"/>
    </xf>
    <xf numFmtId="166" fontId="7" fillId="0" borderId="5" xfId="3" applyNumberFormat="1" applyFont="1" applyFill="1" applyBorder="1"/>
    <xf numFmtId="166" fontId="7" fillId="0" borderId="0" xfId="3" applyNumberFormat="1" applyFont="1" applyFill="1" applyBorder="1"/>
    <xf numFmtId="43" fontId="7" fillId="0" borderId="0" xfId="0" applyNumberFormat="1" applyFont="1"/>
    <xf numFmtId="0" fontId="7" fillId="3" borderId="5" xfId="0" applyFont="1" applyFill="1" applyBorder="1" applyAlignment="1">
      <alignment shrinkToFit="1"/>
    </xf>
    <xf numFmtId="43" fontId="7" fillId="0" borderId="5" xfId="1" applyFont="1" applyFill="1" applyBorder="1" applyAlignment="1">
      <alignment shrinkToFit="1"/>
    </xf>
    <xf numFmtId="9" fontId="7" fillId="0" borderId="5" xfId="2" applyFont="1" applyFill="1" applyBorder="1" applyAlignment="1">
      <alignment shrinkToFit="1"/>
    </xf>
    <xf numFmtId="165" fontId="7" fillId="3" borderId="5" xfId="1" applyNumberFormat="1" applyFont="1" applyFill="1" applyBorder="1" applyAlignment="1">
      <alignment shrinkToFit="1"/>
    </xf>
    <xf numFmtId="165" fontId="7" fillId="0" borderId="5" xfId="1" applyNumberFormat="1" applyFont="1" applyFill="1" applyBorder="1" applyAlignment="1">
      <alignment shrinkToFit="1"/>
    </xf>
    <xf numFmtId="9" fontId="8" fillId="0" borderId="5" xfId="2" applyFont="1" applyFill="1" applyBorder="1" applyAlignment="1">
      <alignment shrinkToFit="1"/>
    </xf>
    <xf numFmtId="9" fontId="8" fillId="9" borderId="5" xfId="2" applyFont="1" applyFill="1" applyBorder="1" applyAlignment="1">
      <alignment shrinkToFit="1"/>
    </xf>
    <xf numFmtId="1" fontId="7" fillId="3" borderId="4" xfId="0" applyNumberFormat="1" applyFont="1" applyFill="1" applyBorder="1" applyAlignment="1">
      <alignment shrinkToFit="1"/>
    </xf>
    <xf numFmtId="9" fontId="7" fillId="10" borderId="5" xfId="2" applyFont="1" applyFill="1" applyBorder="1" applyAlignment="1">
      <alignment shrinkToFit="1"/>
    </xf>
    <xf numFmtId="0" fontId="7" fillId="7" borderId="4" xfId="0" applyFont="1" applyFill="1" applyBorder="1" applyAlignment="1">
      <alignment shrinkToFit="1"/>
    </xf>
    <xf numFmtId="166" fontId="7" fillId="0" borderId="0" xfId="0" applyNumberFormat="1" applyFont="1"/>
    <xf numFmtId="165" fontId="7" fillId="0" borderId="0" xfId="0" applyNumberFormat="1" applyFont="1"/>
    <xf numFmtId="9" fontId="9" fillId="0" borderId="5" xfId="2" applyFont="1" applyFill="1" applyBorder="1" applyAlignment="1">
      <alignment shrinkToFit="1"/>
    </xf>
    <xf numFmtId="3" fontId="6" fillId="4" borderId="10" xfId="0" applyNumberFormat="1" applyFont="1" applyFill="1" applyBorder="1"/>
    <xf numFmtId="43" fontId="6" fillId="4" borderId="10" xfId="1" applyFont="1" applyFill="1" applyBorder="1"/>
    <xf numFmtId="9" fontId="6" fillId="4" borderId="15" xfId="2" applyFont="1" applyFill="1" applyBorder="1"/>
    <xf numFmtId="165" fontId="6" fillId="4" borderId="10" xfId="1" applyNumberFormat="1" applyFont="1" applyFill="1" applyBorder="1"/>
    <xf numFmtId="166" fontId="6" fillId="4" borderId="11" xfId="3" applyNumberFormat="1" applyFont="1" applyFill="1" applyBorder="1"/>
    <xf numFmtId="166" fontId="6" fillId="4" borderId="16" xfId="3" applyNumberFormat="1" applyFont="1" applyFill="1" applyBorder="1"/>
    <xf numFmtId="3" fontId="6" fillId="0" borderId="0" xfId="0" applyNumberFormat="1" applyFont="1"/>
    <xf numFmtId="3" fontId="6" fillId="0" borderId="12" xfId="0" applyNumberFormat="1" applyFont="1" applyBorder="1"/>
    <xf numFmtId="0" fontId="7" fillId="0" borderId="4" xfId="0" applyFont="1" applyBorder="1"/>
    <xf numFmtId="0" fontId="10" fillId="0" borderId="0" xfId="0" applyFont="1"/>
    <xf numFmtId="0" fontId="7" fillId="0" borderId="13" xfId="0" applyFont="1" applyBorder="1"/>
    <xf numFmtId="0" fontId="7" fillId="2" borderId="13" xfId="0" applyFont="1" applyFill="1" applyBorder="1"/>
    <xf numFmtId="165" fontId="7" fillId="0" borderId="0" xfId="1" applyNumberFormat="1" applyFont="1" applyFill="1" applyBorder="1"/>
    <xf numFmtId="166" fontId="9" fillId="0" borderId="0" xfId="0" applyNumberFormat="1" applyFont="1"/>
    <xf numFmtId="0" fontId="7" fillId="2" borderId="0" xfId="0" applyFont="1" applyFill="1"/>
    <xf numFmtId="165" fontId="10" fillId="0" borderId="0" xfId="0" applyNumberFormat="1" applyFont="1"/>
    <xf numFmtId="167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vertical="center"/>
    </xf>
    <xf numFmtId="165" fontId="11" fillId="0" borderId="0" xfId="1" applyNumberFormat="1" applyFont="1"/>
    <xf numFmtId="165" fontId="12" fillId="0" borderId="0" xfId="1" applyNumberFormat="1" applyFont="1"/>
    <xf numFmtId="0" fontId="12" fillId="0" borderId="17" xfId="0" applyFont="1" applyBorder="1"/>
    <xf numFmtId="165" fontId="12" fillId="0" borderId="17" xfId="1" applyNumberFormat="1" applyFont="1" applyBorder="1"/>
    <xf numFmtId="0" fontId="11" fillId="0" borderId="17" xfId="0" applyFont="1" applyBorder="1"/>
    <xf numFmtId="165" fontId="11" fillId="0" borderId="17" xfId="1" applyNumberFormat="1" applyFont="1" applyBorder="1"/>
    <xf numFmtId="9" fontId="8" fillId="8" borderId="5" xfId="2" applyFont="1" applyFill="1" applyBorder="1" applyAlignment="1">
      <alignment shrinkToFit="1"/>
    </xf>
    <xf numFmtId="0" fontId="13" fillId="0" borderId="0" xfId="0" applyFont="1"/>
    <xf numFmtId="0" fontId="9" fillId="0" borderId="0" xfId="0" applyFont="1"/>
    <xf numFmtId="0" fontId="7" fillId="0" borderId="5" xfId="0" applyFont="1" applyBorder="1" applyAlignment="1">
      <alignment shrinkToFit="1"/>
    </xf>
    <xf numFmtId="0" fontId="7" fillId="0" borderId="4" xfId="0" applyFont="1" applyBorder="1" applyAlignment="1">
      <alignment shrinkToFit="1"/>
    </xf>
  </cellXfs>
  <cellStyles count="5">
    <cellStyle name="Check Cell" xfId="4" builtinId="23"/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77"/>
  <sheetViews>
    <sheetView tabSelected="1" zoomScale="80" zoomScaleNormal="80" zoomScaleSheetLayoutView="50" workbookViewId="0">
      <pane xSplit="1" topLeftCell="J1" activePane="topRight" state="frozen"/>
      <selection activeCell="A30" sqref="A30"/>
      <selection pane="topRight" activeCell="A23" sqref="A23"/>
    </sheetView>
  </sheetViews>
  <sheetFormatPr defaultColWidth="9.140625" defaultRowHeight="15" x14ac:dyDescent="0.25"/>
  <cols>
    <col min="1" max="1" width="96.85546875" style="8" customWidth="1"/>
    <col min="2" max="3" width="14" style="8" hidden="1" customWidth="1"/>
    <col min="4" max="4" width="15.42578125" style="8" hidden="1" customWidth="1"/>
    <col min="5" max="9" width="18.7109375" style="8" hidden="1" customWidth="1"/>
    <col min="10" max="12" width="20.7109375" style="8" customWidth="1"/>
    <col min="13" max="13" width="9.140625" style="8"/>
    <col min="14" max="14" width="10.42578125" style="8" bestFit="1" customWidth="1"/>
    <col min="15" max="16384" width="9.140625" style="8"/>
  </cols>
  <sheetData>
    <row r="1" spans="1:14" ht="18.75" x14ac:dyDescent="0.3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</row>
    <row r="2" spans="1:14" ht="18.75" x14ac:dyDescent="0.3">
      <c r="A2" s="6" t="s">
        <v>105</v>
      </c>
      <c r="B2" s="6"/>
      <c r="C2" s="6"/>
      <c r="D2" s="6"/>
      <c r="E2" s="6"/>
      <c r="F2" s="6"/>
      <c r="G2" s="6"/>
      <c r="H2" s="6"/>
      <c r="I2" s="6"/>
      <c r="J2" s="7"/>
      <c r="K2" s="7"/>
      <c r="L2" s="7"/>
    </row>
    <row r="3" spans="1:14" ht="18.75" x14ac:dyDescent="0.3">
      <c r="A3" s="6" t="s">
        <v>1</v>
      </c>
      <c r="B3" s="6"/>
      <c r="C3" s="6"/>
      <c r="D3" s="6"/>
      <c r="E3" s="6"/>
      <c r="F3" s="6"/>
      <c r="G3" s="6"/>
      <c r="H3" s="6"/>
      <c r="I3" s="6"/>
      <c r="J3" s="7"/>
      <c r="K3" s="7"/>
      <c r="L3" s="7"/>
    </row>
    <row r="4" spans="1:14" s="11" customFormat="1" ht="15.75" hidden="1" x14ac:dyDescent="0.25">
      <c r="A4" s="9"/>
      <c r="B4" s="9"/>
      <c r="C4" s="9"/>
      <c r="D4" s="9"/>
      <c r="E4" s="9"/>
      <c r="F4" s="9"/>
      <c r="G4" s="9"/>
      <c r="H4" s="9"/>
      <c r="I4" s="9"/>
      <c r="J4" s="10"/>
      <c r="K4" s="10"/>
      <c r="L4" s="10"/>
    </row>
    <row r="5" spans="1:14" s="11" customFormat="1" ht="15.75" hidden="1" x14ac:dyDescent="0.25">
      <c r="A5" s="9"/>
      <c r="B5" s="9"/>
      <c r="C5" s="9"/>
      <c r="D5" s="9"/>
      <c r="E5" s="9"/>
      <c r="F5" s="9"/>
      <c r="G5" s="9"/>
      <c r="H5" s="9"/>
      <c r="I5" s="9"/>
      <c r="J5" s="10"/>
      <c r="K5" s="10"/>
      <c r="L5" s="10"/>
    </row>
    <row r="6" spans="1:14" s="11" customFormat="1" ht="16.5" thickBot="1" x14ac:dyDescent="0.3">
      <c r="A6" s="80"/>
      <c r="B6" s="80"/>
      <c r="C6" s="81"/>
      <c r="D6" s="81"/>
      <c r="F6" s="80"/>
      <c r="G6" s="80"/>
    </row>
    <row r="7" spans="1:14" s="18" customFormat="1" ht="15.75" customHeight="1" x14ac:dyDescent="0.25">
      <c r="A7" s="12"/>
      <c r="B7" s="13" t="s">
        <v>104</v>
      </c>
      <c r="C7" s="14" t="s">
        <v>62</v>
      </c>
      <c r="D7" s="12" t="str">
        <f>B7</f>
        <v>FY 2024</v>
      </c>
      <c r="E7" s="15" t="str">
        <f>B7</f>
        <v>FY 2024</v>
      </c>
      <c r="F7" s="13" t="s">
        <v>105</v>
      </c>
      <c r="G7" s="12" t="str">
        <f>F7</f>
        <v>FY 2025</v>
      </c>
      <c r="H7" s="13" t="str">
        <f>F7</f>
        <v>FY 2025</v>
      </c>
      <c r="I7" s="15" t="str">
        <f>F7</f>
        <v>FY 2025</v>
      </c>
      <c r="J7" s="16" t="s">
        <v>2</v>
      </c>
      <c r="K7" s="17" t="s">
        <v>3</v>
      </c>
    </row>
    <row r="8" spans="1:14" s="18" customFormat="1" ht="15.75" customHeight="1" x14ac:dyDescent="0.25">
      <c r="A8" s="19"/>
      <c r="B8" s="20" t="s">
        <v>4</v>
      </c>
      <c r="C8" s="21" t="s">
        <v>4</v>
      </c>
      <c r="D8" s="19" t="s">
        <v>5</v>
      </c>
      <c r="E8" s="22" t="s">
        <v>6</v>
      </c>
      <c r="F8" s="20" t="s">
        <v>7</v>
      </c>
      <c r="G8" s="19" t="s">
        <v>8</v>
      </c>
      <c r="H8" s="20" t="s">
        <v>7</v>
      </c>
      <c r="I8" s="22" t="s">
        <v>8</v>
      </c>
      <c r="J8" s="23" t="s">
        <v>9</v>
      </c>
      <c r="K8" s="24" t="s">
        <v>9</v>
      </c>
    </row>
    <row r="9" spans="1:14" s="18" customFormat="1" ht="16.5" thickBot="1" x14ac:dyDescent="0.3">
      <c r="A9" s="25" t="s">
        <v>10</v>
      </c>
      <c r="B9" s="26" t="s">
        <v>11</v>
      </c>
      <c r="C9" s="27" t="s">
        <v>11</v>
      </c>
      <c r="D9" s="25" t="s">
        <v>12</v>
      </c>
      <c r="E9" s="28" t="s">
        <v>13</v>
      </c>
      <c r="F9" s="26" t="s">
        <v>14</v>
      </c>
      <c r="G9" s="25" t="s">
        <v>14</v>
      </c>
      <c r="H9" s="26" t="s">
        <v>15</v>
      </c>
      <c r="I9" s="28" t="s">
        <v>15</v>
      </c>
      <c r="J9" s="29" t="s">
        <v>16</v>
      </c>
      <c r="K9" s="30" t="s">
        <v>16</v>
      </c>
    </row>
    <row r="10" spans="1:14" s="11" customFormat="1" ht="15.75" x14ac:dyDescent="0.25">
      <c r="A10" s="62" t="s">
        <v>17</v>
      </c>
      <c r="B10" s="32">
        <v>104</v>
      </c>
      <c r="C10" s="33">
        <v>0</v>
      </c>
      <c r="D10" s="34">
        <v>569.04</v>
      </c>
      <c r="E10" s="35">
        <f>B10/D10</f>
        <v>0.18276395332489809</v>
      </c>
      <c r="F10" s="36">
        <v>18817</v>
      </c>
      <c r="G10" s="37">
        <v>5173</v>
      </c>
      <c r="H10" s="36">
        <f>F10*0.1</f>
        <v>1881.7</v>
      </c>
      <c r="I10" s="37">
        <f>G10*0.1</f>
        <v>517.30000000000007</v>
      </c>
      <c r="J10" s="38"/>
      <c r="K10" s="38">
        <f>SUM(H10:I10)</f>
        <v>2399</v>
      </c>
      <c r="L10" s="39"/>
      <c r="N10" s="40"/>
    </row>
    <row r="11" spans="1:14" s="11" customFormat="1" ht="15.75" hidden="1" x14ac:dyDescent="0.25">
      <c r="A11" s="82" t="s">
        <v>59</v>
      </c>
      <c r="B11" s="41"/>
      <c r="C11" s="33">
        <v>0</v>
      </c>
      <c r="D11" s="42">
        <v>22</v>
      </c>
      <c r="E11" s="43"/>
      <c r="F11" s="44">
        <v>0</v>
      </c>
      <c r="G11" s="45">
        <v>0</v>
      </c>
      <c r="H11" s="44">
        <v>0</v>
      </c>
      <c r="I11" s="45"/>
      <c r="J11" s="38"/>
      <c r="K11" s="38"/>
      <c r="L11" s="39"/>
    </row>
    <row r="12" spans="1:14" s="11" customFormat="1" ht="15.75" hidden="1" x14ac:dyDescent="0.25">
      <c r="A12" s="83" t="s">
        <v>55</v>
      </c>
      <c r="B12" s="32"/>
      <c r="C12" s="33">
        <v>0</v>
      </c>
      <c r="D12" s="34">
        <v>57.5</v>
      </c>
      <c r="E12" s="46"/>
      <c r="F12" s="36">
        <v>0</v>
      </c>
      <c r="G12" s="37">
        <v>0</v>
      </c>
      <c r="H12" s="36">
        <v>0</v>
      </c>
      <c r="I12" s="37"/>
      <c r="J12" s="38"/>
      <c r="K12" s="38"/>
      <c r="L12" s="39"/>
    </row>
    <row r="13" spans="1:14" s="11" customFormat="1" ht="15.75" x14ac:dyDescent="0.25">
      <c r="A13" s="62" t="s">
        <v>18</v>
      </c>
      <c r="B13" s="32">
        <v>16</v>
      </c>
      <c r="C13" s="33">
        <v>0</v>
      </c>
      <c r="D13" s="34">
        <v>308.44</v>
      </c>
      <c r="E13" s="47">
        <f>B13/D13</f>
        <v>5.1873946310465567E-2</v>
      </c>
      <c r="F13" s="36">
        <v>5146</v>
      </c>
      <c r="G13" s="37">
        <v>725</v>
      </c>
      <c r="H13" s="36">
        <f>F13*0.1</f>
        <v>514.6</v>
      </c>
      <c r="I13" s="37">
        <f>G13*0.1</f>
        <v>72.5</v>
      </c>
      <c r="J13" s="38"/>
      <c r="K13" s="38">
        <f t="shared" ref="K13:K14" si="0">SUM(H13:I13)</f>
        <v>587.1</v>
      </c>
      <c r="L13" s="39"/>
    </row>
    <row r="14" spans="1:14" s="11" customFormat="1" ht="15.75" x14ac:dyDescent="0.25">
      <c r="A14" s="62" t="s">
        <v>19</v>
      </c>
      <c r="B14" s="32">
        <v>18</v>
      </c>
      <c r="C14" s="33">
        <v>0</v>
      </c>
      <c r="D14" s="34">
        <v>134.69</v>
      </c>
      <c r="E14" s="47">
        <f t="shared" ref="E14:E16" si="1">B14/D14</f>
        <v>0.13364021085455491</v>
      </c>
      <c r="F14" s="36">
        <v>14373</v>
      </c>
      <c r="G14" s="37">
        <v>5973</v>
      </c>
      <c r="H14" s="36">
        <f t="shared" ref="H14:H68" si="2">F14*0.1</f>
        <v>1437.3000000000002</v>
      </c>
      <c r="I14" s="37">
        <f t="shared" ref="I14:I68" si="3">G14*0.1</f>
        <v>597.30000000000007</v>
      </c>
      <c r="J14" s="38"/>
      <c r="K14" s="38">
        <f t="shared" si="0"/>
        <v>2034.6000000000004</v>
      </c>
      <c r="L14" s="39"/>
    </row>
    <row r="15" spans="1:14" s="11" customFormat="1" ht="15.75" x14ac:dyDescent="0.25">
      <c r="A15" s="82" t="s">
        <v>20</v>
      </c>
      <c r="B15" s="48"/>
      <c r="C15" s="33">
        <v>0</v>
      </c>
      <c r="D15" s="34">
        <v>76.5</v>
      </c>
      <c r="E15" s="49"/>
      <c r="F15" s="36">
        <v>293</v>
      </c>
      <c r="G15" s="37">
        <v>0</v>
      </c>
      <c r="H15" s="36">
        <f t="shared" si="2"/>
        <v>29.3</v>
      </c>
      <c r="I15" s="37">
        <f t="shared" si="3"/>
        <v>0</v>
      </c>
      <c r="J15" s="38">
        <f t="shared" ref="J15:J17" si="4">SUM(H15:I15)</f>
        <v>29.3</v>
      </c>
      <c r="K15" s="38"/>
      <c r="L15" s="39"/>
    </row>
    <row r="16" spans="1:14" s="11" customFormat="1" ht="15.75" x14ac:dyDescent="0.25">
      <c r="A16" s="62" t="s">
        <v>21</v>
      </c>
      <c r="B16" s="32">
        <v>14</v>
      </c>
      <c r="C16" s="33">
        <v>0</v>
      </c>
      <c r="D16" s="34">
        <v>264.79000000000002</v>
      </c>
      <c r="E16" s="79">
        <f t="shared" si="1"/>
        <v>5.2872087314475617E-2</v>
      </c>
      <c r="F16" s="36">
        <v>516</v>
      </c>
      <c r="G16" s="37">
        <v>82</v>
      </c>
      <c r="H16" s="36">
        <f t="shared" si="2"/>
        <v>51.6</v>
      </c>
      <c r="I16" s="37">
        <f t="shared" si="3"/>
        <v>8.2000000000000011</v>
      </c>
      <c r="J16" s="38">
        <f t="shared" si="4"/>
        <v>59.800000000000004</v>
      </c>
      <c r="K16" s="38"/>
      <c r="L16" s="39"/>
    </row>
    <row r="17" spans="1:14" s="11" customFormat="1" ht="15.75" x14ac:dyDescent="0.25">
      <c r="A17" s="83" t="s">
        <v>96</v>
      </c>
      <c r="B17" s="32"/>
      <c r="C17" s="50"/>
      <c r="D17" s="34">
        <v>0</v>
      </c>
      <c r="E17" s="79"/>
      <c r="F17" s="36">
        <v>1241</v>
      </c>
      <c r="G17" s="37">
        <v>273</v>
      </c>
      <c r="H17" s="36">
        <f t="shared" si="2"/>
        <v>124.10000000000001</v>
      </c>
      <c r="I17" s="37">
        <f t="shared" si="3"/>
        <v>27.3</v>
      </c>
      <c r="J17" s="38">
        <f t="shared" si="4"/>
        <v>151.4</v>
      </c>
      <c r="K17" s="38"/>
      <c r="L17" s="39"/>
    </row>
    <row r="18" spans="1:14" s="11" customFormat="1" ht="15.75" x14ac:dyDescent="0.25">
      <c r="A18" s="83" t="s">
        <v>22</v>
      </c>
      <c r="B18" s="32"/>
      <c r="C18" s="33">
        <v>0</v>
      </c>
      <c r="D18" s="34">
        <v>7.48</v>
      </c>
      <c r="E18" s="43"/>
      <c r="F18" s="36">
        <v>0</v>
      </c>
      <c r="G18" s="37">
        <v>0</v>
      </c>
      <c r="H18" s="36">
        <f t="shared" si="2"/>
        <v>0</v>
      </c>
      <c r="I18" s="37">
        <f t="shared" si="3"/>
        <v>0</v>
      </c>
      <c r="J18" s="38"/>
      <c r="K18" s="38"/>
      <c r="L18" s="39"/>
    </row>
    <row r="19" spans="1:14" s="11" customFormat="1" ht="15.75" x14ac:dyDescent="0.25">
      <c r="A19" s="62" t="s">
        <v>23</v>
      </c>
      <c r="B19" s="32">
        <v>77</v>
      </c>
      <c r="C19" s="33">
        <v>0</v>
      </c>
      <c r="D19" s="34">
        <v>1371</v>
      </c>
      <c r="E19" s="79">
        <f>B19/D19</f>
        <v>5.6163384390955508E-2</v>
      </c>
      <c r="F19" s="36">
        <v>44776</v>
      </c>
      <c r="G19" s="37">
        <v>4596</v>
      </c>
      <c r="H19" s="36">
        <f t="shared" si="2"/>
        <v>4477.6000000000004</v>
      </c>
      <c r="I19" s="37">
        <f t="shared" si="3"/>
        <v>459.6</v>
      </c>
      <c r="J19" s="38">
        <f t="shared" ref="J19:J26" si="5">SUM(H19:I19)</f>
        <v>4937.2000000000007</v>
      </c>
      <c r="K19" s="38"/>
      <c r="L19" s="39"/>
      <c r="N19" s="51"/>
    </row>
    <row r="20" spans="1:14" s="11" customFormat="1" ht="15.75" x14ac:dyDescent="0.25">
      <c r="A20" s="83" t="s">
        <v>97</v>
      </c>
      <c r="B20" s="32"/>
      <c r="C20" s="50"/>
      <c r="D20" s="34"/>
      <c r="E20" s="79"/>
      <c r="F20" s="36">
        <v>327</v>
      </c>
      <c r="G20" s="37">
        <v>0</v>
      </c>
      <c r="H20" s="36">
        <f t="shared" si="2"/>
        <v>32.700000000000003</v>
      </c>
      <c r="I20" s="37">
        <f t="shared" si="3"/>
        <v>0</v>
      </c>
      <c r="J20" s="38">
        <f t="shared" si="5"/>
        <v>32.700000000000003</v>
      </c>
      <c r="K20" s="38"/>
      <c r="L20" s="39"/>
    </row>
    <row r="21" spans="1:14" s="11" customFormat="1" ht="15.75" x14ac:dyDescent="0.25">
      <c r="A21" s="83" t="s">
        <v>98</v>
      </c>
      <c r="B21" s="32"/>
      <c r="C21" s="50"/>
      <c r="D21" s="34"/>
      <c r="E21" s="79"/>
      <c r="F21" s="36">
        <v>1605</v>
      </c>
      <c r="G21" s="37">
        <v>343</v>
      </c>
      <c r="H21" s="36">
        <f t="shared" si="2"/>
        <v>160.5</v>
      </c>
      <c r="I21" s="37">
        <f t="shared" si="3"/>
        <v>34.300000000000004</v>
      </c>
      <c r="J21" s="38">
        <f t="shared" si="5"/>
        <v>194.8</v>
      </c>
      <c r="K21" s="38"/>
      <c r="L21" s="39"/>
    </row>
    <row r="22" spans="1:14" s="11" customFormat="1" ht="15.75" x14ac:dyDescent="0.25">
      <c r="A22" s="83" t="s">
        <v>99</v>
      </c>
      <c r="B22" s="32"/>
      <c r="C22" s="50"/>
      <c r="D22" s="34"/>
      <c r="E22" s="79"/>
      <c r="F22" s="36">
        <v>1581</v>
      </c>
      <c r="G22" s="37">
        <v>1106</v>
      </c>
      <c r="H22" s="36">
        <f t="shared" si="2"/>
        <v>158.10000000000002</v>
      </c>
      <c r="I22" s="37">
        <f t="shared" si="3"/>
        <v>110.60000000000001</v>
      </c>
      <c r="J22" s="38">
        <f t="shared" si="5"/>
        <v>268.70000000000005</v>
      </c>
      <c r="K22" s="38"/>
      <c r="L22" s="39"/>
    </row>
    <row r="23" spans="1:14" s="11" customFormat="1" ht="15.75" x14ac:dyDescent="0.25">
      <c r="A23" s="83" t="s">
        <v>100</v>
      </c>
      <c r="B23" s="32"/>
      <c r="C23" s="50"/>
      <c r="D23" s="34"/>
      <c r="E23" s="79"/>
      <c r="F23" s="36">
        <v>6101</v>
      </c>
      <c r="G23" s="37">
        <v>18125</v>
      </c>
      <c r="H23" s="36">
        <f t="shared" si="2"/>
        <v>610.1</v>
      </c>
      <c r="I23" s="37">
        <f t="shared" si="3"/>
        <v>1812.5</v>
      </c>
      <c r="J23" s="38">
        <f t="shared" si="5"/>
        <v>2422.6</v>
      </c>
      <c r="K23" s="38"/>
      <c r="L23" s="39"/>
    </row>
    <row r="24" spans="1:14" s="11" customFormat="1" ht="15.75" x14ac:dyDescent="0.25">
      <c r="A24" s="83" t="s">
        <v>101</v>
      </c>
      <c r="B24" s="32"/>
      <c r="C24" s="50"/>
      <c r="D24" s="34"/>
      <c r="E24" s="79"/>
      <c r="F24" s="36">
        <v>311</v>
      </c>
      <c r="G24" s="37">
        <v>340</v>
      </c>
      <c r="H24" s="36">
        <f t="shared" si="2"/>
        <v>31.1</v>
      </c>
      <c r="I24" s="37">
        <f t="shared" si="3"/>
        <v>34</v>
      </c>
      <c r="J24" s="38">
        <f t="shared" si="5"/>
        <v>65.099999999999994</v>
      </c>
      <c r="K24" s="38"/>
      <c r="L24" s="39"/>
    </row>
    <row r="25" spans="1:14" s="11" customFormat="1" ht="15.75" x14ac:dyDescent="0.25">
      <c r="A25" s="83" t="s">
        <v>102</v>
      </c>
      <c r="B25" s="32"/>
      <c r="C25" s="50"/>
      <c r="D25" s="34"/>
      <c r="E25" s="79"/>
      <c r="F25" s="36">
        <v>26143</v>
      </c>
      <c r="G25" s="37">
        <v>19886</v>
      </c>
      <c r="H25" s="36">
        <f t="shared" si="2"/>
        <v>2614.3000000000002</v>
      </c>
      <c r="I25" s="37">
        <f t="shared" si="3"/>
        <v>1988.6000000000001</v>
      </c>
      <c r="J25" s="38">
        <f t="shared" si="5"/>
        <v>4602.9000000000005</v>
      </c>
      <c r="K25" s="38"/>
      <c r="L25" s="39"/>
    </row>
    <row r="26" spans="1:14" s="11" customFormat="1" ht="15.75" x14ac:dyDescent="0.25">
      <c r="A26" s="83" t="s">
        <v>103</v>
      </c>
      <c r="B26" s="32"/>
      <c r="C26" s="50"/>
      <c r="D26" s="34"/>
      <c r="E26" s="79"/>
      <c r="F26" s="36">
        <v>0</v>
      </c>
      <c r="G26" s="37">
        <v>0</v>
      </c>
      <c r="H26" s="36">
        <f t="shared" si="2"/>
        <v>0</v>
      </c>
      <c r="I26" s="37">
        <f t="shared" si="3"/>
        <v>0</v>
      </c>
      <c r="J26" s="38">
        <f t="shared" si="5"/>
        <v>0</v>
      </c>
      <c r="K26" s="38"/>
      <c r="L26" s="39"/>
    </row>
    <row r="27" spans="1:14" s="11" customFormat="1" ht="15.75" x14ac:dyDescent="0.25">
      <c r="A27" s="62" t="s">
        <v>24</v>
      </c>
      <c r="B27" s="32">
        <v>36</v>
      </c>
      <c r="C27" s="33">
        <v>0</v>
      </c>
      <c r="D27" s="34">
        <v>455.99</v>
      </c>
      <c r="E27" s="47">
        <f t="shared" ref="E27:E29" si="6">B27/D27</f>
        <v>7.8949099760959665E-2</v>
      </c>
      <c r="F27" s="36">
        <v>20855</v>
      </c>
      <c r="G27" s="37">
        <v>10330</v>
      </c>
      <c r="H27" s="36">
        <f t="shared" si="2"/>
        <v>2085.5</v>
      </c>
      <c r="I27" s="37">
        <f t="shared" si="3"/>
        <v>1033</v>
      </c>
      <c r="J27" s="38"/>
      <c r="K27" s="38">
        <f t="shared" ref="K27:K29" si="7">SUM(H27:I27)</f>
        <v>3118.5</v>
      </c>
      <c r="L27" s="39"/>
    </row>
    <row r="28" spans="1:14" s="11" customFormat="1" ht="15.75" x14ac:dyDescent="0.25">
      <c r="A28" s="62" t="s">
        <v>25</v>
      </c>
      <c r="B28" s="32">
        <v>85</v>
      </c>
      <c r="C28" s="33">
        <v>0</v>
      </c>
      <c r="D28" s="34">
        <v>908.07</v>
      </c>
      <c r="E28" s="47">
        <f t="shared" si="6"/>
        <v>9.3605118548129543E-2</v>
      </c>
      <c r="F28" s="36">
        <v>52513</v>
      </c>
      <c r="G28" s="37">
        <v>24469</v>
      </c>
      <c r="H28" s="36">
        <f t="shared" si="2"/>
        <v>5251.3</v>
      </c>
      <c r="I28" s="37">
        <f t="shared" si="3"/>
        <v>2446.9</v>
      </c>
      <c r="J28" s="38"/>
      <c r="K28" s="38">
        <f t="shared" si="7"/>
        <v>7698.2000000000007</v>
      </c>
      <c r="L28" s="39"/>
    </row>
    <row r="29" spans="1:14" s="11" customFormat="1" ht="15.75" x14ac:dyDescent="0.25">
      <c r="A29" s="62" t="s">
        <v>26</v>
      </c>
      <c r="B29" s="32">
        <v>101</v>
      </c>
      <c r="C29" s="33">
        <v>0</v>
      </c>
      <c r="D29" s="34">
        <v>975.37</v>
      </c>
      <c r="E29" s="47">
        <f t="shared" si="6"/>
        <v>0.10355044752247865</v>
      </c>
      <c r="F29" s="36">
        <v>250779</v>
      </c>
      <c r="G29" s="37">
        <v>50255</v>
      </c>
      <c r="H29" s="36">
        <f t="shared" si="2"/>
        <v>25077.9</v>
      </c>
      <c r="I29" s="37">
        <f t="shared" si="3"/>
        <v>5025.5</v>
      </c>
      <c r="J29" s="38"/>
      <c r="K29" s="38">
        <f t="shared" si="7"/>
        <v>30103.4</v>
      </c>
      <c r="L29" s="39"/>
    </row>
    <row r="30" spans="1:14" s="11" customFormat="1" ht="15.75" x14ac:dyDescent="0.25">
      <c r="A30" s="62" t="s">
        <v>27</v>
      </c>
      <c r="B30" s="32">
        <v>63</v>
      </c>
      <c r="C30" s="33">
        <v>0</v>
      </c>
      <c r="D30" s="34">
        <v>818.79</v>
      </c>
      <c r="E30" s="47">
        <f t="shared" ref="E30:E35" si="8">B30/D30</f>
        <v>7.6942805847653242E-2</v>
      </c>
      <c r="F30" s="36">
        <v>35455</v>
      </c>
      <c r="G30" s="37">
        <v>14265</v>
      </c>
      <c r="H30" s="36">
        <f t="shared" si="2"/>
        <v>3545.5</v>
      </c>
      <c r="I30" s="37">
        <f t="shared" si="3"/>
        <v>1426.5</v>
      </c>
      <c r="J30" s="38"/>
      <c r="K30" s="38">
        <f t="shared" ref="K30:K35" si="9">SUM(H30:I30)</f>
        <v>4972</v>
      </c>
      <c r="L30" s="39"/>
    </row>
    <row r="31" spans="1:14" s="11" customFormat="1" ht="15.75" x14ac:dyDescent="0.25">
      <c r="A31" s="62" t="s">
        <v>28</v>
      </c>
      <c r="B31" s="32">
        <v>18</v>
      </c>
      <c r="C31" s="33">
        <v>0</v>
      </c>
      <c r="D31" s="34">
        <v>138.29</v>
      </c>
      <c r="E31" s="79">
        <f t="shared" si="8"/>
        <v>0.13016125533299588</v>
      </c>
      <c r="F31" s="36">
        <v>9351</v>
      </c>
      <c r="G31" s="37">
        <v>8007</v>
      </c>
      <c r="H31" s="36">
        <f t="shared" si="2"/>
        <v>935.1</v>
      </c>
      <c r="I31" s="37">
        <f t="shared" si="3"/>
        <v>800.7</v>
      </c>
      <c r="J31" s="38">
        <f>SUM(H31:I31)</f>
        <v>1735.8000000000002</v>
      </c>
      <c r="K31" s="38"/>
      <c r="L31" s="39"/>
    </row>
    <row r="32" spans="1:14" s="11" customFormat="1" ht="15.75" x14ac:dyDescent="0.25">
      <c r="A32" s="62" t="s">
        <v>29</v>
      </c>
      <c r="B32" s="32">
        <v>17</v>
      </c>
      <c r="C32" s="33">
        <v>0</v>
      </c>
      <c r="D32" s="34">
        <v>249.69</v>
      </c>
      <c r="E32" s="47">
        <f t="shared" si="8"/>
        <v>6.8084424686611397E-2</v>
      </c>
      <c r="F32" s="36">
        <v>21787</v>
      </c>
      <c r="G32" s="37">
        <v>811</v>
      </c>
      <c r="H32" s="36">
        <f t="shared" si="2"/>
        <v>2178.7000000000003</v>
      </c>
      <c r="I32" s="37">
        <f t="shared" si="3"/>
        <v>81.100000000000009</v>
      </c>
      <c r="J32" s="38"/>
      <c r="K32" s="38">
        <f t="shared" si="9"/>
        <v>2259.8000000000002</v>
      </c>
      <c r="L32" s="39"/>
    </row>
    <row r="33" spans="1:14" s="11" customFormat="1" ht="15.75" x14ac:dyDescent="0.25">
      <c r="A33" s="62" t="s">
        <v>30</v>
      </c>
      <c r="B33" s="32">
        <v>39</v>
      </c>
      <c r="C33" s="33">
        <v>0</v>
      </c>
      <c r="D33" s="34">
        <v>652.35</v>
      </c>
      <c r="E33" s="47">
        <f t="shared" si="8"/>
        <v>5.9783858358243271E-2</v>
      </c>
      <c r="F33" s="36">
        <v>115521</v>
      </c>
      <c r="G33" s="37">
        <v>37607</v>
      </c>
      <c r="H33" s="36">
        <f t="shared" si="2"/>
        <v>11552.1</v>
      </c>
      <c r="I33" s="37">
        <f t="shared" si="3"/>
        <v>3760.7000000000003</v>
      </c>
      <c r="J33" s="38"/>
      <c r="K33" s="38">
        <f t="shared" si="9"/>
        <v>15312.800000000001</v>
      </c>
      <c r="L33" s="39"/>
    </row>
    <row r="34" spans="1:14" s="11" customFormat="1" ht="15.75" x14ac:dyDescent="0.25">
      <c r="A34" s="62" t="s">
        <v>31</v>
      </c>
      <c r="B34" s="32">
        <v>66</v>
      </c>
      <c r="C34" s="33">
        <v>0</v>
      </c>
      <c r="D34" s="34">
        <v>673.67</v>
      </c>
      <c r="E34" s="47">
        <f t="shared" si="8"/>
        <v>9.7970816571912075E-2</v>
      </c>
      <c r="F34" s="36">
        <v>25721</v>
      </c>
      <c r="G34" s="37">
        <v>9131</v>
      </c>
      <c r="H34" s="36">
        <f t="shared" si="2"/>
        <v>2572.1000000000004</v>
      </c>
      <c r="I34" s="37">
        <f t="shared" si="3"/>
        <v>913.1</v>
      </c>
      <c r="J34" s="38"/>
      <c r="K34" s="38">
        <f t="shared" si="9"/>
        <v>3485.2000000000003</v>
      </c>
      <c r="L34" s="39"/>
    </row>
    <row r="35" spans="1:14" s="11" customFormat="1" ht="15.75" x14ac:dyDescent="0.25">
      <c r="A35" s="62" t="s">
        <v>32</v>
      </c>
      <c r="B35" s="32">
        <v>162</v>
      </c>
      <c r="C35" s="33">
        <v>0</v>
      </c>
      <c r="D35" s="34">
        <v>2166.77</v>
      </c>
      <c r="E35" s="47">
        <f t="shared" si="8"/>
        <v>7.476566502212971E-2</v>
      </c>
      <c r="F35" s="36">
        <v>3168</v>
      </c>
      <c r="G35" s="37">
        <v>415</v>
      </c>
      <c r="H35" s="36">
        <f t="shared" si="2"/>
        <v>316.8</v>
      </c>
      <c r="I35" s="37">
        <f t="shared" si="3"/>
        <v>41.5</v>
      </c>
      <c r="J35" s="38"/>
      <c r="K35" s="38">
        <f t="shared" si="9"/>
        <v>358.3</v>
      </c>
      <c r="L35" s="39"/>
    </row>
    <row r="36" spans="1:14" s="11" customFormat="1" ht="15.75" x14ac:dyDescent="0.25">
      <c r="A36" s="83" t="s">
        <v>108</v>
      </c>
      <c r="B36" s="32"/>
      <c r="C36" s="33">
        <f t="shared" ref="C36:C37" si="10">D36*0.05</f>
        <v>0</v>
      </c>
      <c r="D36" s="34"/>
      <c r="E36" s="47"/>
      <c r="F36" s="36">
        <v>0</v>
      </c>
      <c r="G36" s="37">
        <v>119901</v>
      </c>
      <c r="H36" s="36">
        <f t="shared" si="2"/>
        <v>0</v>
      </c>
      <c r="I36" s="37">
        <f t="shared" si="3"/>
        <v>11990.1</v>
      </c>
      <c r="J36" s="38"/>
      <c r="K36" s="38">
        <f t="shared" ref="K36:K37" si="11">SUM(H36:I36)</f>
        <v>11990.1</v>
      </c>
      <c r="L36" s="39"/>
    </row>
    <row r="37" spans="1:14" s="11" customFormat="1" ht="15.75" x14ac:dyDescent="0.25">
      <c r="A37" s="83" t="s">
        <v>109</v>
      </c>
      <c r="B37" s="32"/>
      <c r="C37" s="33">
        <f t="shared" si="10"/>
        <v>0</v>
      </c>
      <c r="D37" s="34"/>
      <c r="E37" s="47"/>
      <c r="F37" s="36">
        <v>0</v>
      </c>
      <c r="G37" s="37">
        <v>245924</v>
      </c>
      <c r="H37" s="36">
        <f t="shared" si="2"/>
        <v>0</v>
      </c>
      <c r="I37" s="37">
        <f t="shared" si="3"/>
        <v>24592.400000000001</v>
      </c>
      <c r="J37" s="38"/>
      <c r="K37" s="38">
        <f t="shared" si="11"/>
        <v>24592.400000000001</v>
      </c>
      <c r="L37" s="39"/>
      <c r="N37" s="52"/>
    </row>
    <row r="38" spans="1:14" s="11" customFormat="1" ht="15.75" x14ac:dyDescent="0.25">
      <c r="A38" s="83" t="s">
        <v>33</v>
      </c>
      <c r="B38" s="32"/>
      <c r="C38" s="33">
        <v>0</v>
      </c>
      <c r="D38" s="34">
        <v>63</v>
      </c>
      <c r="E38" s="43"/>
      <c r="F38" s="36">
        <v>970</v>
      </c>
      <c r="G38" s="37">
        <v>0</v>
      </c>
      <c r="H38" s="36">
        <f t="shared" si="2"/>
        <v>97</v>
      </c>
      <c r="I38" s="37">
        <f t="shared" si="3"/>
        <v>0</v>
      </c>
      <c r="J38" s="38">
        <f>SUM(H38:I38)</f>
        <v>97</v>
      </c>
      <c r="K38" s="38"/>
      <c r="L38" s="39"/>
    </row>
    <row r="39" spans="1:14" s="11" customFormat="1" ht="15.75" x14ac:dyDescent="0.25">
      <c r="A39" s="62" t="s">
        <v>34</v>
      </c>
      <c r="B39" s="32"/>
      <c r="C39" s="33">
        <v>0</v>
      </c>
      <c r="D39" s="34">
        <v>195.95</v>
      </c>
      <c r="E39" s="43"/>
      <c r="F39" s="36">
        <v>0</v>
      </c>
      <c r="G39" s="37">
        <v>0</v>
      </c>
      <c r="H39" s="36">
        <f t="shared" si="2"/>
        <v>0</v>
      </c>
      <c r="I39" s="37">
        <f t="shared" si="3"/>
        <v>0</v>
      </c>
      <c r="J39" s="38"/>
      <c r="K39" s="38"/>
      <c r="L39" s="39"/>
    </row>
    <row r="40" spans="1:14" s="11" customFormat="1" ht="15.75" x14ac:dyDescent="0.25">
      <c r="A40" s="83" t="s">
        <v>35</v>
      </c>
      <c r="B40" s="32"/>
      <c r="C40" s="33">
        <v>0</v>
      </c>
      <c r="D40" s="34">
        <v>5.54</v>
      </c>
      <c r="E40" s="43"/>
      <c r="F40" s="36">
        <v>0</v>
      </c>
      <c r="G40" s="37">
        <v>0</v>
      </c>
      <c r="H40" s="36">
        <f t="shared" si="2"/>
        <v>0</v>
      </c>
      <c r="I40" s="37">
        <f t="shared" si="3"/>
        <v>0</v>
      </c>
      <c r="J40" s="38"/>
      <c r="K40" s="38"/>
      <c r="L40" s="39"/>
    </row>
    <row r="41" spans="1:14" s="11" customFormat="1" ht="15.75" x14ac:dyDescent="0.25">
      <c r="A41" s="83" t="s">
        <v>36</v>
      </c>
      <c r="B41" s="32"/>
      <c r="C41" s="33">
        <v>0</v>
      </c>
      <c r="D41" s="34">
        <v>7</v>
      </c>
      <c r="E41" s="43"/>
      <c r="F41" s="36">
        <v>0</v>
      </c>
      <c r="G41" s="37">
        <v>0</v>
      </c>
      <c r="H41" s="36">
        <f t="shared" si="2"/>
        <v>0</v>
      </c>
      <c r="I41" s="37">
        <f t="shared" si="3"/>
        <v>0</v>
      </c>
      <c r="J41" s="38"/>
      <c r="K41" s="38"/>
      <c r="L41" s="39"/>
    </row>
    <row r="42" spans="1:14" s="11" customFormat="1" ht="15.75" x14ac:dyDescent="0.25">
      <c r="A42" s="43" t="s">
        <v>37</v>
      </c>
      <c r="B42" s="32"/>
      <c r="C42" s="33">
        <v>0</v>
      </c>
      <c r="D42" s="34">
        <v>63.88</v>
      </c>
      <c r="E42" s="43"/>
      <c r="F42" s="36">
        <v>90</v>
      </c>
      <c r="G42" s="37">
        <v>0</v>
      </c>
      <c r="H42" s="36">
        <f t="shared" si="2"/>
        <v>9</v>
      </c>
      <c r="I42" s="37">
        <f t="shared" si="3"/>
        <v>0</v>
      </c>
      <c r="J42" s="38">
        <f>SUM(H42:I42)</f>
        <v>9</v>
      </c>
      <c r="K42" s="38"/>
      <c r="L42" s="39"/>
    </row>
    <row r="43" spans="1:14" s="11" customFormat="1" ht="15.75" x14ac:dyDescent="0.25">
      <c r="A43" s="62" t="s">
        <v>56</v>
      </c>
      <c r="B43" s="32">
        <v>4</v>
      </c>
      <c r="C43" s="33">
        <v>0</v>
      </c>
      <c r="D43" s="34">
        <v>52.04</v>
      </c>
      <c r="E43" s="47">
        <f>(B43/D43)+0.01</f>
        <v>8.6863950807071474E-2</v>
      </c>
      <c r="F43" s="36">
        <v>515</v>
      </c>
      <c r="G43" s="37">
        <v>0</v>
      </c>
      <c r="H43" s="36">
        <f t="shared" si="2"/>
        <v>51.5</v>
      </c>
      <c r="I43" s="37">
        <f t="shared" si="3"/>
        <v>0</v>
      </c>
      <c r="J43" s="38"/>
      <c r="K43" s="38">
        <f t="shared" ref="K43:K51" si="12">SUM(H43:I43)</f>
        <v>51.5</v>
      </c>
      <c r="L43" s="39"/>
    </row>
    <row r="44" spans="1:14" s="11" customFormat="1" ht="15.75" x14ac:dyDescent="0.25">
      <c r="A44" s="62" t="s">
        <v>38</v>
      </c>
      <c r="B44" s="32"/>
      <c r="C44" s="33">
        <v>0</v>
      </c>
      <c r="D44" s="34">
        <v>217.52</v>
      </c>
      <c r="E44" s="49"/>
      <c r="F44" s="36">
        <v>2155</v>
      </c>
      <c r="G44" s="37">
        <v>753</v>
      </c>
      <c r="H44" s="36">
        <f t="shared" si="2"/>
        <v>215.5</v>
      </c>
      <c r="I44" s="37">
        <f t="shared" si="3"/>
        <v>75.3</v>
      </c>
      <c r="J44" s="38">
        <f>SUM(H44:I44)</f>
        <v>290.8</v>
      </c>
      <c r="K44" s="38"/>
      <c r="L44" s="39"/>
    </row>
    <row r="45" spans="1:14" s="11" customFormat="1" ht="15.75" x14ac:dyDescent="0.25">
      <c r="A45" s="62" t="s">
        <v>39</v>
      </c>
      <c r="B45" s="32">
        <v>175</v>
      </c>
      <c r="C45" s="33">
        <v>0</v>
      </c>
      <c r="D45" s="34">
        <v>3022.69</v>
      </c>
      <c r="E45" s="47">
        <f t="shared" ref="E45" si="13">B45/D45</f>
        <v>5.7895450740896352E-2</v>
      </c>
      <c r="F45" s="36">
        <v>68846</v>
      </c>
      <c r="G45" s="37">
        <v>10402</v>
      </c>
      <c r="H45" s="36">
        <f t="shared" si="2"/>
        <v>6884.6</v>
      </c>
      <c r="I45" s="37">
        <f t="shared" si="3"/>
        <v>1040.2</v>
      </c>
      <c r="J45" s="38"/>
      <c r="K45" s="38">
        <f t="shared" si="12"/>
        <v>7924.8</v>
      </c>
      <c r="L45" s="39"/>
    </row>
    <row r="46" spans="1:14" s="11" customFormat="1" ht="15.75" x14ac:dyDescent="0.25">
      <c r="A46" s="83" t="s">
        <v>90</v>
      </c>
      <c r="B46" s="32"/>
      <c r="C46" s="50"/>
      <c r="D46" s="34"/>
      <c r="E46" s="47"/>
      <c r="F46" s="36">
        <v>2132</v>
      </c>
      <c r="G46" s="37">
        <v>1754</v>
      </c>
      <c r="H46" s="36">
        <f t="shared" si="2"/>
        <v>213.20000000000002</v>
      </c>
      <c r="I46" s="37">
        <f t="shared" si="3"/>
        <v>175.4</v>
      </c>
      <c r="J46" s="38"/>
      <c r="K46" s="38">
        <f t="shared" si="12"/>
        <v>388.6</v>
      </c>
      <c r="L46" s="39"/>
    </row>
    <row r="47" spans="1:14" s="11" customFormat="1" ht="15.75" x14ac:dyDescent="0.25">
      <c r="A47" s="83" t="s">
        <v>91</v>
      </c>
      <c r="B47" s="32"/>
      <c r="C47" s="50"/>
      <c r="D47" s="34"/>
      <c r="E47" s="47"/>
      <c r="F47" s="36">
        <v>332</v>
      </c>
      <c r="G47" s="37">
        <v>665</v>
      </c>
      <c r="H47" s="36">
        <f t="shared" si="2"/>
        <v>33.200000000000003</v>
      </c>
      <c r="I47" s="37">
        <f t="shared" si="3"/>
        <v>66.5</v>
      </c>
      <c r="J47" s="38"/>
      <c r="K47" s="38">
        <f t="shared" si="12"/>
        <v>99.7</v>
      </c>
      <c r="L47" s="39"/>
    </row>
    <row r="48" spans="1:14" s="11" customFormat="1" ht="15.75" x14ac:dyDescent="0.25">
      <c r="A48" s="83" t="s">
        <v>92</v>
      </c>
      <c r="B48" s="32"/>
      <c r="C48" s="50"/>
      <c r="D48" s="34"/>
      <c r="E48" s="47"/>
      <c r="F48" s="36">
        <v>1960</v>
      </c>
      <c r="G48" s="37">
        <v>4804</v>
      </c>
      <c r="H48" s="36">
        <f t="shared" si="2"/>
        <v>196</v>
      </c>
      <c r="I48" s="37">
        <f t="shared" si="3"/>
        <v>480.40000000000003</v>
      </c>
      <c r="J48" s="38"/>
      <c r="K48" s="38">
        <f t="shared" si="12"/>
        <v>676.40000000000009</v>
      </c>
      <c r="L48" s="39"/>
    </row>
    <row r="49" spans="1:14" s="11" customFormat="1" ht="15.75" x14ac:dyDescent="0.25">
      <c r="A49" s="83" t="s">
        <v>93</v>
      </c>
      <c r="B49" s="32"/>
      <c r="C49" s="50"/>
      <c r="D49" s="34"/>
      <c r="E49" s="47"/>
      <c r="F49" s="36">
        <v>2477</v>
      </c>
      <c r="G49" s="37">
        <v>8311</v>
      </c>
      <c r="H49" s="36">
        <f t="shared" si="2"/>
        <v>247.70000000000002</v>
      </c>
      <c r="I49" s="37">
        <f t="shared" si="3"/>
        <v>831.1</v>
      </c>
      <c r="J49" s="38"/>
      <c r="K49" s="38">
        <f t="shared" si="12"/>
        <v>1078.8</v>
      </c>
      <c r="L49" s="39"/>
    </row>
    <row r="50" spans="1:14" s="11" customFormat="1" ht="15.75" x14ac:dyDescent="0.25">
      <c r="A50" s="83" t="s">
        <v>94</v>
      </c>
      <c r="B50" s="32"/>
      <c r="C50" s="50"/>
      <c r="D50" s="34"/>
      <c r="E50" s="47"/>
      <c r="F50" s="36">
        <v>2765</v>
      </c>
      <c r="G50" s="37">
        <v>2533</v>
      </c>
      <c r="H50" s="36">
        <f t="shared" si="2"/>
        <v>276.5</v>
      </c>
      <c r="I50" s="37">
        <f t="shared" si="3"/>
        <v>253.3</v>
      </c>
      <c r="J50" s="38"/>
      <c r="K50" s="38">
        <f t="shared" si="12"/>
        <v>529.79999999999995</v>
      </c>
      <c r="L50" s="39"/>
    </row>
    <row r="51" spans="1:14" s="11" customFormat="1" ht="15.75" x14ac:dyDescent="0.25">
      <c r="A51" s="83" t="s">
        <v>95</v>
      </c>
      <c r="B51" s="32"/>
      <c r="C51" s="50"/>
      <c r="D51" s="34"/>
      <c r="E51" s="47"/>
      <c r="F51" s="36">
        <v>0</v>
      </c>
      <c r="G51" s="37">
        <v>0</v>
      </c>
      <c r="H51" s="36">
        <f t="shared" si="2"/>
        <v>0</v>
      </c>
      <c r="I51" s="37">
        <f t="shared" si="3"/>
        <v>0</v>
      </c>
      <c r="J51" s="38"/>
      <c r="K51" s="38">
        <f t="shared" si="12"/>
        <v>0</v>
      </c>
      <c r="L51" s="39"/>
      <c r="N51" s="51"/>
    </row>
    <row r="52" spans="1:14" s="11" customFormat="1" ht="15.75" x14ac:dyDescent="0.25">
      <c r="A52" s="62" t="s">
        <v>40</v>
      </c>
      <c r="B52" s="32"/>
      <c r="C52" s="33">
        <v>0</v>
      </c>
      <c r="D52" s="34">
        <v>38</v>
      </c>
      <c r="E52" s="53"/>
      <c r="F52" s="36">
        <v>494</v>
      </c>
      <c r="G52" s="37">
        <v>538</v>
      </c>
      <c r="H52" s="36">
        <f t="shared" si="2"/>
        <v>49.400000000000006</v>
      </c>
      <c r="I52" s="37">
        <f t="shared" si="3"/>
        <v>53.800000000000004</v>
      </c>
      <c r="J52" s="38">
        <f>SUM(H52:I52)</f>
        <v>103.20000000000002</v>
      </c>
      <c r="K52" s="38"/>
      <c r="L52" s="39"/>
    </row>
    <row r="53" spans="1:14" s="11" customFormat="1" ht="15.75" x14ac:dyDescent="0.25">
      <c r="A53" s="43" t="s">
        <v>41</v>
      </c>
      <c r="B53" s="32"/>
      <c r="C53" s="33">
        <v>0</v>
      </c>
      <c r="D53" s="34">
        <v>54.5</v>
      </c>
      <c r="E53" s="53"/>
      <c r="F53" s="36">
        <v>0</v>
      </c>
      <c r="G53" s="37">
        <v>0</v>
      </c>
      <c r="H53" s="36">
        <f t="shared" si="2"/>
        <v>0</v>
      </c>
      <c r="I53" s="37">
        <f t="shared" si="3"/>
        <v>0</v>
      </c>
      <c r="J53" s="38"/>
      <c r="K53" s="38"/>
      <c r="L53" s="39"/>
    </row>
    <row r="54" spans="1:14" s="11" customFormat="1" ht="15.75" x14ac:dyDescent="0.25">
      <c r="A54" s="62" t="s">
        <v>42</v>
      </c>
      <c r="B54" s="32"/>
      <c r="C54" s="33">
        <v>0</v>
      </c>
      <c r="D54" s="34">
        <v>3</v>
      </c>
      <c r="E54" s="53"/>
      <c r="F54" s="36">
        <v>0</v>
      </c>
      <c r="G54" s="37">
        <v>0</v>
      </c>
      <c r="H54" s="36">
        <f t="shared" si="2"/>
        <v>0</v>
      </c>
      <c r="I54" s="37">
        <f t="shared" si="3"/>
        <v>0</v>
      </c>
      <c r="J54" s="38"/>
      <c r="K54" s="38"/>
      <c r="L54" s="39"/>
    </row>
    <row r="55" spans="1:14" s="11" customFormat="1" ht="15.75" x14ac:dyDescent="0.25">
      <c r="A55" s="83" t="s">
        <v>43</v>
      </c>
      <c r="B55" s="32"/>
      <c r="C55" s="33">
        <v>0</v>
      </c>
      <c r="D55" s="34">
        <v>83.67</v>
      </c>
      <c r="E55" s="53"/>
      <c r="F55" s="36">
        <v>6240</v>
      </c>
      <c r="G55" s="37">
        <v>1737</v>
      </c>
      <c r="H55" s="36">
        <f t="shared" si="2"/>
        <v>624</v>
      </c>
      <c r="I55" s="37">
        <f t="shared" si="3"/>
        <v>173.70000000000002</v>
      </c>
      <c r="J55" s="38">
        <f>SUM(H55:I55)</f>
        <v>797.7</v>
      </c>
      <c r="K55" s="38"/>
      <c r="L55" s="39"/>
    </row>
    <row r="56" spans="1:14" s="11" customFormat="1" ht="15.75" x14ac:dyDescent="0.25">
      <c r="A56" s="62" t="s">
        <v>44</v>
      </c>
      <c r="B56" s="32">
        <v>24</v>
      </c>
      <c r="C56" s="33">
        <v>0</v>
      </c>
      <c r="D56" s="34">
        <v>294.5</v>
      </c>
      <c r="E56" s="47">
        <f t="shared" ref="E56:E69" si="14">B56/D56</f>
        <v>8.1494057724957561E-2</v>
      </c>
      <c r="F56" s="36">
        <v>9094</v>
      </c>
      <c r="G56" s="37">
        <v>3687</v>
      </c>
      <c r="H56" s="36">
        <f t="shared" si="2"/>
        <v>909.40000000000009</v>
      </c>
      <c r="I56" s="37">
        <f t="shared" si="3"/>
        <v>368.70000000000005</v>
      </c>
      <c r="J56" s="38"/>
      <c r="K56" s="38">
        <f>SUM(H56:I56)</f>
        <v>1278.1000000000001</v>
      </c>
      <c r="L56" s="39"/>
    </row>
    <row r="57" spans="1:14" s="11" customFormat="1" ht="15.75" x14ac:dyDescent="0.25">
      <c r="A57" s="62" t="s">
        <v>89</v>
      </c>
      <c r="B57" s="32">
        <v>41</v>
      </c>
      <c r="C57" s="33">
        <v>0</v>
      </c>
      <c r="D57" s="34">
        <v>494.5</v>
      </c>
      <c r="E57" s="47">
        <f t="shared" si="14"/>
        <v>8.2912032355915072E-2</v>
      </c>
      <c r="F57" s="36">
        <v>7979</v>
      </c>
      <c r="G57" s="37">
        <v>3667</v>
      </c>
      <c r="H57" s="36">
        <f t="shared" si="2"/>
        <v>797.90000000000009</v>
      </c>
      <c r="I57" s="37">
        <f t="shared" si="3"/>
        <v>366.70000000000005</v>
      </c>
      <c r="J57" s="38"/>
      <c r="K57" s="38">
        <f>SUM(H57:I57)</f>
        <v>1164.6000000000001</v>
      </c>
      <c r="L57" s="39"/>
    </row>
    <row r="58" spans="1:14" s="11" customFormat="1" ht="15.75" x14ac:dyDescent="0.25">
      <c r="A58" s="62" t="s">
        <v>63</v>
      </c>
      <c r="B58" s="32"/>
      <c r="C58" s="33">
        <v>0</v>
      </c>
      <c r="D58" s="34">
        <v>66.55</v>
      </c>
      <c r="E58" s="43"/>
      <c r="F58" s="36">
        <v>0</v>
      </c>
      <c r="G58" s="37">
        <v>0</v>
      </c>
      <c r="H58" s="36">
        <f t="shared" si="2"/>
        <v>0</v>
      </c>
      <c r="I58" s="37">
        <f t="shared" si="3"/>
        <v>0</v>
      </c>
      <c r="J58" s="38"/>
      <c r="K58" s="38"/>
      <c r="L58" s="39"/>
      <c r="N58" s="40"/>
    </row>
    <row r="59" spans="1:14" s="11" customFormat="1" ht="15.75" x14ac:dyDescent="0.25">
      <c r="A59" s="83" t="s">
        <v>45</v>
      </c>
      <c r="B59" s="32"/>
      <c r="C59" s="33">
        <v>0</v>
      </c>
      <c r="D59" s="34">
        <v>213.64</v>
      </c>
      <c r="E59" s="43"/>
      <c r="F59" s="36">
        <v>52878</v>
      </c>
      <c r="G59" s="37">
        <v>42702</v>
      </c>
      <c r="H59" s="36">
        <f t="shared" si="2"/>
        <v>5287.8</v>
      </c>
      <c r="I59" s="37">
        <f t="shared" si="3"/>
        <v>4270.2</v>
      </c>
      <c r="J59" s="38">
        <f t="shared" ref="J59:J64" si="15">SUM(H59:I59)</f>
        <v>9558</v>
      </c>
      <c r="K59" s="38"/>
      <c r="L59" s="39"/>
    </row>
    <row r="60" spans="1:14" s="11" customFormat="1" ht="15.75" x14ac:dyDescent="0.25">
      <c r="A60" s="62" t="s">
        <v>64</v>
      </c>
      <c r="B60" s="32">
        <v>78</v>
      </c>
      <c r="C60" s="33">
        <v>0</v>
      </c>
      <c r="D60" s="34">
        <v>541.76</v>
      </c>
      <c r="E60" s="47">
        <f t="shared" si="14"/>
        <v>0.14397519196692263</v>
      </c>
      <c r="F60" s="36">
        <v>16381</v>
      </c>
      <c r="G60" s="37">
        <v>9617</v>
      </c>
      <c r="H60" s="36">
        <f t="shared" si="2"/>
        <v>1638.1000000000001</v>
      </c>
      <c r="I60" s="37">
        <f t="shared" si="3"/>
        <v>961.7</v>
      </c>
      <c r="J60" s="38"/>
      <c r="K60" s="38">
        <f>SUM(H60:I60)</f>
        <v>2599.8000000000002</v>
      </c>
      <c r="L60" s="39"/>
    </row>
    <row r="61" spans="1:14" s="11" customFormat="1" ht="15.75" x14ac:dyDescent="0.25">
      <c r="A61" s="62" t="s">
        <v>46</v>
      </c>
      <c r="B61" s="32">
        <v>193</v>
      </c>
      <c r="C61" s="33">
        <v>0</v>
      </c>
      <c r="D61" s="34">
        <v>4188.54</v>
      </c>
      <c r="E61" s="79">
        <f t="shared" si="14"/>
        <v>4.6078108362341053E-2</v>
      </c>
      <c r="F61" s="36">
        <v>60102</v>
      </c>
      <c r="G61" s="37">
        <v>49390</v>
      </c>
      <c r="H61" s="36">
        <f t="shared" si="2"/>
        <v>6010.2000000000007</v>
      </c>
      <c r="I61" s="37">
        <f t="shared" si="3"/>
        <v>4939</v>
      </c>
      <c r="J61" s="38">
        <f t="shared" si="15"/>
        <v>10949.2</v>
      </c>
      <c r="K61" s="38"/>
      <c r="L61" s="39"/>
    </row>
    <row r="62" spans="1:14" s="11" customFormat="1" ht="15.75" x14ac:dyDescent="0.25">
      <c r="A62" s="83" t="s">
        <v>58</v>
      </c>
      <c r="B62" s="32"/>
      <c r="C62" s="33">
        <v>0</v>
      </c>
      <c r="D62" s="34">
        <v>135.72</v>
      </c>
      <c r="E62" s="43"/>
      <c r="F62" s="36">
        <v>1928</v>
      </c>
      <c r="G62" s="37">
        <v>1392</v>
      </c>
      <c r="H62" s="36">
        <f t="shared" si="2"/>
        <v>192.8</v>
      </c>
      <c r="I62" s="37">
        <f t="shared" si="3"/>
        <v>139.20000000000002</v>
      </c>
      <c r="J62" s="38">
        <f t="shared" si="15"/>
        <v>332</v>
      </c>
      <c r="K62" s="38"/>
      <c r="L62" s="39"/>
    </row>
    <row r="63" spans="1:14" s="11" customFormat="1" ht="15.75" x14ac:dyDescent="0.25">
      <c r="A63" s="83" t="s">
        <v>47</v>
      </c>
      <c r="B63" s="32"/>
      <c r="C63" s="33">
        <v>0</v>
      </c>
      <c r="D63" s="34">
        <v>185.56</v>
      </c>
      <c r="E63" s="43"/>
      <c r="F63" s="36">
        <v>4729</v>
      </c>
      <c r="G63" s="37">
        <v>3717</v>
      </c>
      <c r="H63" s="36">
        <f t="shared" si="2"/>
        <v>472.90000000000003</v>
      </c>
      <c r="I63" s="37">
        <f t="shared" si="3"/>
        <v>371.70000000000005</v>
      </c>
      <c r="J63" s="38">
        <f t="shared" si="15"/>
        <v>844.60000000000014</v>
      </c>
      <c r="K63" s="38"/>
      <c r="L63" s="39"/>
    </row>
    <row r="64" spans="1:14" s="11" customFormat="1" ht="15.75" x14ac:dyDescent="0.25">
      <c r="A64" s="83" t="s">
        <v>48</v>
      </c>
      <c r="B64" s="32"/>
      <c r="C64" s="33">
        <v>0</v>
      </c>
      <c r="D64" s="34">
        <v>10.42</v>
      </c>
      <c r="E64" s="43"/>
      <c r="F64" s="36">
        <v>14040</v>
      </c>
      <c r="G64" s="37">
        <v>4123</v>
      </c>
      <c r="H64" s="36">
        <f t="shared" si="2"/>
        <v>1404</v>
      </c>
      <c r="I64" s="37">
        <f t="shared" si="3"/>
        <v>412.3</v>
      </c>
      <c r="J64" s="38">
        <f t="shared" si="15"/>
        <v>1816.3</v>
      </c>
      <c r="K64" s="38"/>
      <c r="L64" s="39"/>
    </row>
    <row r="65" spans="1:44" s="11" customFormat="1" ht="14.25" customHeight="1" x14ac:dyDescent="0.25">
      <c r="A65" s="62" t="s">
        <v>49</v>
      </c>
      <c r="B65" s="32">
        <v>70</v>
      </c>
      <c r="C65" s="33">
        <v>0</v>
      </c>
      <c r="D65" s="34">
        <v>187.95</v>
      </c>
      <c r="E65" s="47">
        <f t="shared" si="14"/>
        <v>0.37243947858472998</v>
      </c>
      <c r="F65" s="36">
        <v>10233</v>
      </c>
      <c r="G65" s="37">
        <v>19221</v>
      </c>
      <c r="H65" s="36">
        <f t="shared" si="2"/>
        <v>1023.3000000000001</v>
      </c>
      <c r="I65" s="37">
        <f t="shared" si="3"/>
        <v>1922.1000000000001</v>
      </c>
      <c r="J65" s="38"/>
      <c r="K65" s="38">
        <f>SUM(H65:I65)</f>
        <v>2945.4</v>
      </c>
      <c r="L65" s="39"/>
    </row>
    <row r="66" spans="1:44" s="11" customFormat="1" ht="15.75" x14ac:dyDescent="0.25">
      <c r="A66" s="62" t="s">
        <v>57</v>
      </c>
      <c r="B66" s="32">
        <v>7</v>
      </c>
      <c r="C66" s="33">
        <v>0</v>
      </c>
      <c r="D66" s="34">
        <v>87.59</v>
      </c>
      <c r="E66" s="47">
        <f t="shared" si="14"/>
        <v>7.99177988354835E-2</v>
      </c>
      <c r="F66" s="36">
        <v>5589</v>
      </c>
      <c r="G66" s="37">
        <v>5859</v>
      </c>
      <c r="H66" s="36">
        <f t="shared" si="2"/>
        <v>558.9</v>
      </c>
      <c r="I66" s="37">
        <f t="shared" si="3"/>
        <v>585.9</v>
      </c>
      <c r="J66" s="38"/>
      <c r="K66" s="38">
        <f>SUM(H66:I66)</f>
        <v>1144.8</v>
      </c>
      <c r="L66" s="39"/>
    </row>
    <row r="67" spans="1:44" s="11" customFormat="1" ht="15.75" x14ac:dyDescent="0.25">
      <c r="A67" s="62" t="s">
        <v>50</v>
      </c>
      <c r="B67" s="32">
        <v>174</v>
      </c>
      <c r="C67" s="33">
        <v>0</v>
      </c>
      <c r="D67" s="34">
        <v>2852</v>
      </c>
      <c r="E67" s="47">
        <f t="shared" si="14"/>
        <v>6.1009817671809255E-2</v>
      </c>
      <c r="F67" s="36">
        <v>40321</v>
      </c>
      <c r="G67" s="37">
        <v>33538</v>
      </c>
      <c r="H67" s="36">
        <f t="shared" si="2"/>
        <v>4032.1000000000004</v>
      </c>
      <c r="I67" s="37">
        <f t="shared" si="3"/>
        <v>3353.8</v>
      </c>
      <c r="J67" s="38"/>
      <c r="K67" s="38">
        <f>SUM(H67:I67)</f>
        <v>7385.9000000000005</v>
      </c>
      <c r="L67" s="39"/>
    </row>
    <row r="68" spans="1:44" s="11" customFormat="1" ht="15.75" x14ac:dyDescent="0.25">
      <c r="A68" s="62" t="s">
        <v>107</v>
      </c>
      <c r="B68" s="32">
        <v>43</v>
      </c>
      <c r="C68" s="33">
        <v>0</v>
      </c>
      <c r="D68" s="34">
        <v>516.66</v>
      </c>
      <c r="E68" s="47">
        <f t="shared" si="14"/>
        <v>8.3226880346843196E-2</v>
      </c>
      <c r="F68" s="36">
        <v>37776</v>
      </c>
      <c r="G68" s="37">
        <v>13170</v>
      </c>
      <c r="H68" s="36">
        <f t="shared" si="2"/>
        <v>3777.6000000000004</v>
      </c>
      <c r="I68" s="37">
        <f t="shared" si="3"/>
        <v>1317</v>
      </c>
      <c r="J68" s="38"/>
      <c r="K68" s="38">
        <f>SUM(H68:I68)</f>
        <v>5094.6000000000004</v>
      </c>
      <c r="L68" s="39"/>
    </row>
    <row r="69" spans="1:44" s="11" customFormat="1" ht="16.5" thickBot="1" x14ac:dyDescent="0.3">
      <c r="A69" s="62" t="s">
        <v>51</v>
      </c>
      <c r="B69" s="32">
        <v>164</v>
      </c>
      <c r="C69" s="33">
        <v>0</v>
      </c>
      <c r="D69" s="34">
        <v>200.62</v>
      </c>
      <c r="E69" s="47">
        <f t="shared" si="14"/>
        <v>0.8174658558468747</v>
      </c>
      <c r="F69" s="36">
        <v>8535</v>
      </c>
      <c r="G69" s="37">
        <v>6057</v>
      </c>
      <c r="H69" s="36">
        <f t="shared" ref="H69" si="16">F69*0.1</f>
        <v>853.5</v>
      </c>
      <c r="I69" s="37">
        <f t="shared" ref="I69" si="17">G69*0.1</f>
        <v>605.70000000000005</v>
      </c>
      <c r="J69" s="38"/>
      <c r="K69" s="38">
        <f>SUM(H69:I69)</f>
        <v>1459.2</v>
      </c>
      <c r="L69" s="39"/>
    </row>
    <row r="70" spans="1:44" s="61" customFormat="1" ht="16.5" thickBot="1" x14ac:dyDescent="0.3">
      <c r="A70" s="54" t="s">
        <v>52</v>
      </c>
      <c r="B70" s="54">
        <f>SUM(B10:B69)</f>
        <v>1789</v>
      </c>
      <c r="C70" s="54">
        <v>0</v>
      </c>
      <c r="D70" s="55">
        <f>SUM(D10:D69)</f>
        <v>23633.230000000003</v>
      </c>
      <c r="E70" s="56">
        <f>B70/D70</f>
        <v>7.5698497412330007E-2</v>
      </c>
      <c r="F70" s="57">
        <f t="shared" ref="F70:I70" si="18">SUM(F10:F69)</f>
        <v>1014941</v>
      </c>
      <c r="G70" s="57">
        <f>SUM(G10:G69)</f>
        <v>805374</v>
      </c>
      <c r="H70" s="57">
        <f t="shared" si="18"/>
        <v>101494.09999999999</v>
      </c>
      <c r="I70" s="57">
        <f t="shared" si="18"/>
        <v>80537.399999999994</v>
      </c>
      <c r="J70" s="58">
        <f>SUM(J10:J69)</f>
        <v>39298.1</v>
      </c>
      <c r="K70" s="59">
        <f>SUM(K10:K69)</f>
        <v>142733.40000000005</v>
      </c>
      <c r="L70" s="39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</row>
    <row r="71" spans="1:44" s="65" customFormat="1" ht="15.75" hidden="1" x14ac:dyDescent="0.25">
      <c r="A71" s="62" t="s">
        <v>53</v>
      </c>
      <c r="B71" s="63"/>
      <c r="C71" s="63"/>
      <c r="D71" s="63"/>
      <c r="E71" s="63"/>
      <c r="F71" s="63"/>
      <c r="G71" s="63"/>
      <c r="H71" s="63"/>
      <c r="I71" s="63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64"/>
      <c r="AO71" s="64"/>
      <c r="AP71" s="64"/>
      <c r="AQ71" s="64"/>
      <c r="AR71" s="64"/>
    </row>
    <row r="72" spans="1:44" s="68" customFormat="1" ht="15.75" hidden="1" x14ac:dyDescent="0.25">
      <c r="A72" s="62" t="s">
        <v>54</v>
      </c>
      <c r="B72" s="63"/>
      <c r="C72" s="63"/>
      <c r="D72" s="63"/>
      <c r="E72" s="11"/>
      <c r="F72" s="66"/>
      <c r="G72" s="66"/>
      <c r="H72" s="11"/>
      <c r="I72" s="40"/>
      <c r="J72" s="11"/>
      <c r="K72" s="11"/>
      <c r="L72" s="67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</row>
    <row r="73" spans="1:44" s="68" customFormat="1" ht="15.75" hidden="1" x14ac:dyDescent="0.25">
      <c r="A73" s="62" t="s">
        <v>65</v>
      </c>
      <c r="B73" s="63"/>
      <c r="C73" s="63"/>
      <c r="D73" s="63"/>
      <c r="E73" s="63"/>
      <c r="F73" s="69"/>
      <c r="G73" s="69"/>
      <c r="H73" s="63"/>
      <c r="I73" s="70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</row>
    <row r="74" spans="1:44" s="11" customFormat="1" ht="15.75" hidden="1" x14ac:dyDescent="0.25">
      <c r="A74" s="31" t="s">
        <v>106</v>
      </c>
      <c r="D74" s="40"/>
      <c r="G74" s="52"/>
    </row>
    <row r="75" spans="1:44" s="11" customFormat="1" ht="16.5" hidden="1" thickBot="1" x14ac:dyDescent="0.3"/>
    <row r="76" spans="1:44" s="11" customFormat="1" ht="17.25" hidden="1" thickTop="1" thickBot="1" x14ac:dyDescent="0.3">
      <c r="E76" s="1"/>
      <c r="F76" s="2" t="s">
        <v>60</v>
      </c>
      <c r="G76" s="3">
        <f>SUM(F70:G70)</f>
        <v>1820315</v>
      </c>
      <c r="H76" s="4">
        <v>0.1</v>
      </c>
      <c r="I76" s="3">
        <f>SUM(H70:I70)</f>
        <v>182031.5</v>
      </c>
      <c r="J76" s="2" t="s">
        <v>61</v>
      </c>
      <c r="K76" s="5">
        <f>SUM(J70:K70)</f>
        <v>182031.50000000006</v>
      </c>
      <c r="L76" s="51"/>
    </row>
    <row r="77" spans="1:44" s="11" customFormat="1" ht="17.25" hidden="1" thickTop="1" thickBot="1" x14ac:dyDescent="0.3">
      <c r="I77" s="3">
        <f>SUM(H10:I69)</f>
        <v>182031.50000000009</v>
      </c>
      <c r="K77" s="5">
        <f>SUM(J10:K69)</f>
        <v>182031.50000000003</v>
      </c>
      <c r="L77" s="51"/>
    </row>
  </sheetData>
  <printOptions horizontalCentered="1" gridLines="1"/>
  <pageMargins left="0.5" right="0.5" top="0.5" bottom="0.75" header="0.25" footer="0.43"/>
  <pageSetup scale="68" orientation="portrait" r:id="rId1"/>
  <headerFooter alignWithMargins="0"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FB09-5790-4A0C-BD0D-2BD2E006FB2B}">
  <dimension ref="A1:C24"/>
  <sheetViews>
    <sheetView workbookViewId="0">
      <selection activeCell="C33" sqref="C33"/>
    </sheetView>
  </sheetViews>
  <sheetFormatPr defaultColWidth="9.140625" defaultRowHeight="12.75" x14ac:dyDescent="0.2"/>
  <cols>
    <col min="1" max="1" width="16" style="71" bestFit="1" customWidth="1"/>
    <col min="2" max="2" width="0.85546875" style="71" customWidth="1"/>
    <col min="3" max="3" width="15.85546875" style="73" bestFit="1" customWidth="1"/>
    <col min="4" max="16384" width="9.140625" style="71"/>
  </cols>
  <sheetData>
    <row r="1" spans="1:3" x14ac:dyDescent="0.2">
      <c r="A1" s="75" t="s">
        <v>86</v>
      </c>
      <c r="B1" s="75"/>
      <c r="C1" s="76" t="s">
        <v>88</v>
      </c>
    </row>
    <row r="2" spans="1:3" x14ac:dyDescent="0.2">
      <c r="A2" s="72" t="s">
        <v>66</v>
      </c>
      <c r="C2" s="73">
        <v>56</v>
      </c>
    </row>
    <row r="3" spans="1:3" x14ac:dyDescent="0.2">
      <c r="A3" s="72" t="s">
        <v>67</v>
      </c>
      <c r="C3" s="73">
        <v>6</v>
      </c>
    </row>
    <row r="4" spans="1:3" x14ac:dyDescent="0.2">
      <c r="A4" s="72" t="s">
        <v>68</v>
      </c>
      <c r="C4" s="73">
        <v>14</v>
      </c>
    </row>
    <row r="5" spans="1:3" x14ac:dyDescent="0.2">
      <c r="A5" s="72" t="s">
        <v>69</v>
      </c>
      <c r="C5" s="73">
        <v>104</v>
      </c>
    </row>
    <row r="6" spans="1:3" x14ac:dyDescent="0.2">
      <c r="A6" s="72" t="s">
        <v>70</v>
      </c>
      <c r="C6" s="73">
        <v>34</v>
      </c>
    </row>
    <row r="7" spans="1:3" x14ac:dyDescent="0.2">
      <c r="A7" s="72" t="s">
        <v>71</v>
      </c>
      <c r="C7" s="73">
        <v>90</v>
      </c>
    </row>
    <row r="8" spans="1:3" x14ac:dyDescent="0.2">
      <c r="A8" s="72" t="s">
        <v>72</v>
      </c>
      <c r="C8" s="73">
        <v>88</v>
      </c>
    </row>
    <row r="9" spans="1:3" x14ac:dyDescent="0.2">
      <c r="A9" s="72" t="s">
        <v>73</v>
      </c>
      <c r="C9" s="73">
        <v>77</v>
      </c>
    </row>
    <row r="10" spans="1:3" x14ac:dyDescent="0.2">
      <c r="A10" s="72" t="s">
        <v>74</v>
      </c>
      <c r="C10" s="73">
        <v>84</v>
      </c>
    </row>
    <row r="11" spans="1:3" x14ac:dyDescent="0.2">
      <c r="A11" s="72" t="s">
        <v>75</v>
      </c>
      <c r="C11" s="73">
        <v>24</v>
      </c>
    </row>
    <row r="12" spans="1:3" x14ac:dyDescent="0.2">
      <c r="A12" s="72" t="s">
        <v>76</v>
      </c>
      <c r="C12" s="73">
        <v>33</v>
      </c>
    </row>
    <row r="13" spans="1:3" x14ac:dyDescent="0.2">
      <c r="A13" s="72" t="s">
        <v>77</v>
      </c>
      <c r="C13" s="73">
        <v>2</v>
      </c>
    </row>
    <row r="14" spans="1:3" x14ac:dyDescent="0.2">
      <c r="A14" s="72" t="s">
        <v>78</v>
      </c>
      <c r="C14" s="73">
        <v>199</v>
      </c>
    </row>
    <row r="15" spans="1:3" x14ac:dyDescent="0.2">
      <c r="A15" s="72" t="s">
        <v>79</v>
      </c>
      <c r="C15" s="73">
        <v>113</v>
      </c>
    </row>
    <row r="16" spans="1:3" x14ac:dyDescent="0.2">
      <c r="A16" s="72" t="s">
        <v>80</v>
      </c>
      <c r="C16" s="73">
        <v>12</v>
      </c>
    </row>
    <row r="17" spans="1:3" x14ac:dyDescent="0.2">
      <c r="A17" s="72" t="s">
        <v>81</v>
      </c>
      <c r="C17" s="73">
        <v>59</v>
      </c>
    </row>
    <row r="18" spans="1:3" x14ac:dyDescent="0.2">
      <c r="A18" s="72" t="s">
        <v>82</v>
      </c>
      <c r="C18" s="73">
        <v>26</v>
      </c>
    </row>
    <row r="19" spans="1:3" x14ac:dyDescent="0.2">
      <c r="A19" s="72" t="s">
        <v>83</v>
      </c>
      <c r="C19" s="73">
        <v>49</v>
      </c>
    </row>
    <row r="20" spans="1:3" x14ac:dyDescent="0.2">
      <c r="A20" s="72" t="s">
        <v>84</v>
      </c>
      <c r="C20" s="73">
        <v>156</v>
      </c>
    </row>
    <row r="21" spans="1:3" x14ac:dyDescent="0.2">
      <c r="A21" s="77" t="s">
        <v>85</v>
      </c>
      <c r="B21" s="77"/>
      <c r="C21" s="78">
        <v>30</v>
      </c>
    </row>
    <row r="22" spans="1:3" x14ac:dyDescent="0.2">
      <c r="C22" s="74">
        <f>SUM(C2:C21)</f>
        <v>1256</v>
      </c>
    </row>
    <row r="24" spans="1:3" x14ac:dyDescent="0.2">
      <c r="A24" s="71" t="s">
        <v>87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089ADFF3DE24495278AFAE642275F" ma:contentTypeVersion="11" ma:contentTypeDescription="Create a new document." ma:contentTypeScope="" ma:versionID="9496098af8692915ad9e29af20d559be">
  <xsd:schema xmlns:xsd="http://www.w3.org/2001/XMLSchema" xmlns:xs="http://www.w3.org/2001/XMLSchema" xmlns:p="http://schemas.microsoft.com/office/2006/metadata/properties" xmlns:ns1="http://schemas.microsoft.com/sharepoint/v3" xmlns:ns3="67643776-177d-4699-a034-a3faf5eb922a" xmlns:ns4="d8c8923b-3461-4e04-964c-24784cae936d" targetNamespace="http://schemas.microsoft.com/office/2006/metadata/properties" ma:root="true" ma:fieldsID="b5ccb3f9e31e1200549e85f63a34cb3a" ns1:_="" ns3:_="" ns4:_="">
    <xsd:import namespace="http://schemas.microsoft.com/sharepoint/v3"/>
    <xsd:import namespace="67643776-177d-4699-a034-a3faf5eb922a"/>
    <xsd:import namespace="d8c8923b-3461-4e04-964c-24784cae936d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643776-177d-4699-a034-a3faf5eb92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8923b-3461-4e04-964c-24784cae9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9239D08-E671-4244-8369-6F2BC1C9B7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1E41E5-E1B6-4FFB-AE0A-3D564C37D8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643776-177d-4699-a034-a3faf5eb922a"/>
    <ds:schemaRef ds:uri="d8c8923b-3461-4e04-964c-24784cae93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74C558-085D-4176-937C-5E3E09C32F11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67643776-177d-4699-a034-a3faf5eb922a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sharepoint/v3"/>
    <ds:schemaRef ds:uri="d8c8923b-3461-4e04-964c-24784cae936d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Auto Discount</vt:lpstr>
      <vt:lpstr>Sheet1</vt:lpstr>
      <vt:lpstr>'Auto Discount'!Print_Area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Rhodes, Kristie</cp:lastModifiedBy>
  <cp:lastPrinted>2024-07-01T20:05:16Z</cp:lastPrinted>
  <dcterms:created xsi:type="dcterms:W3CDTF">2009-06-30T23:10:18Z</dcterms:created>
  <dcterms:modified xsi:type="dcterms:W3CDTF">2024-07-01T20:05:37Z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0x010100DD1089ADFF3DE24495278AFAE642275F</vt:lpwstr>
  </property>
</Properties>
</file>