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doa\DOA_RMTD\123\KKR123\PREMIUM\FY 2026\2026 Auto Premium Discount Program\"/>
    </mc:Choice>
  </mc:AlternateContent>
  <xr:revisionPtr revIDLastSave="0" documentId="13_ncr:1_{527488B7-41EF-4C10-B774-E42FBACDF0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to Discount" sheetId="1" r:id="rId1"/>
    <sheet name="Sheet1" sheetId="2" r:id="rId2"/>
  </sheets>
  <definedNames>
    <definedName name="_xlnm.Print_Area" localSheetId="0">'Auto Discount'!$A$1:$K$79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2" i="1" l="1"/>
  <c r="J55" i="1"/>
  <c r="K13" i="1"/>
  <c r="I76" i="1"/>
  <c r="J69" i="1"/>
  <c r="J67" i="1"/>
  <c r="J43" i="1"/>
  <c r="E19" i="1"/>
  <c r="G76" i="1"/>
  <c r="J26" i="1" l="1"/>
  <c r="C22" i="2" l="1"/>
  <c r="G70" i="1" l="1"/>
  <c r="F70" i="1"/>
  <c r="H57" i="1"/>
  <c r="I57" i="1"/>
  <c r="H66" i="1"/>
  <c r="K66" i="1" s="1"/>
  <c r="I66" i="1"/>
  <c r="H65" i="1"/>
  <c r="I65" i="1"/>
  <c r="H17" i="1"/>
  <c r="I17" i="1"/>
  <c r="H16" i="1"/>
  <c r="J16" i="1" s="1"/>
  <c r="I16" i="1"/>
  <c r="H14" i="1"/>
  <c r="I14" i="1"/>
  <c r="H13" i="1"/>
  <c r="I13" i="1"/>
  <c r="H60" i="1"/>
  <c r="K60" i="1" s="1"/>
  <c r="I60" i="1"/>
  <c r="H62" i="1"/>
  <c r="H63" i="1"/>
  <c r="H64" i="1"/>
  <c r="E32" i="1"/>
  <c r="H31" i="1"/>
  <c r="C37" i="1"/>
  <c r="C36" i="1"/>
  <c r="H35" i="1"/>
  <c r="H29" i="1"/>
  <c r="I7" i="1"/>
  <c r="H7" i="1"/>
  <c r="G7" i="1"/>
  <c r="E7" i="1"/>
  <c r="D7" i="1"/>
  <c r="H15" i="1"/>
  <c r="I15" i="1"/>
  <c r="H18" i="1"/>
  <c r="I18" i="1"/>
  <c r="H19" i="1"/>
  <c r="J19" i="1" s="1"/>
  <c r="I19" i="1"/>
  <c r="H20" i="1"/>
  <c r="J20" i="1" s="1"/>
  <c r="I20" i="1"/>
  <c r="H21" i="1"/>
  <c r="I21" i="1"/>
  <c r="H22" i="1"/>
  <c r="J22" i="1" s="1"/>
  <c r="I22" i="1"/>
  <c r="H23" i="1"/>
  <c r="I23" i="1"/>
  <c r="H24" i="1"/>
  <c r="I24" i="1"/>
  <c r="H25" i="1"/>
  <c r="I25" i="1"/>
  <c r="J25" i="1" s="1"/>
  <c r="H26" i="1"/>
  <c r="I26" i="1"/>
  <c r="H27" i="1"/>
  <c r="I27" i="1"/>
  <c r="H28" i="1"/>
  <c r="I28" i="1"/>
  <c r="I29" i="1"/>
  <c r="H30" i="1"/>
  <c r="I30" i="1"/>
  <c r="I31" i="1"/>
  <c r="H32" i="1"/>
  <c r="I32" i="1"/>
  <c r="H33" i="1"/>
  <c r="I33" i="1"/>
  <c r="H34" i="1"/>
  <c r="I34" i="1"/>
  <c r="I35" i="1"/>
  <c r="H36" i="1"/>
  <c r="I36" i="1"/>
  <c r="H37" i="1"/>
  <c r="I37" i="1"/>
  <c r="K37" i="1" s="1"/>
  <c r="H38" i="1"/>
  <c r="J38" i="1" s="1"/>
  <c r="I38" i="1"/>
  <c r="H39" i="1"/>
  <c r="I39" i="1"/>
  <c r="H40" i="1"/>
  <c r="I40" i="1"/>
  <c r="H41" i="1"/>
  <c r="I41" i="1"/>
  <c r="H42" i="1"/>
  <c r="J42" i="1" s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8" i="1"/>
  <c r="I58" i="1"/>
  <c r="H59" i="1"/>
  <c r="I59" i="1"/>
  <c r="H61" i="1"/>
  <c r="J61" i="1" s="1"/>
  <c r="I61" i="1"/>
  <c r="I62" i="1"/>
  <c r="I63" i="1"/>
  <c r="I64" i="1"/>
  <c r="H67" i="1"/>
  <c r="I67" i="1"/>
  <c r="H68" i="1"/>
  <c r="I68" i="1"/>
  <c r="H69" i="1"/>
  <c r="I69" i="1"/>
  <c r="I10" i="1"/>
  <c r="H10" i="1"/>
  <c r="D70" i="1"/>
  <c r="B70" i="1"/>
  <c r="K51" i="1"/>
  <c r="J31" i="1" l="1"/>
  <c r="K30" i="1"/>
  <c r="J24" i="1"/>
  <c r="J23" i="1"/>
  <c r="J21" i="1"/>
  <c r="J17" i="1"/>
  <c r="K65" i="1"/>
  <c r="K36" i="1"/>
  <c r="K57" i="1"/>
  <c r="K68" i="1"/>
  <c r="K48" i="1"/>
  <c r="K32" i="1"/>
  <c r="J15" i="1"/>
  <c r="I77" i="1"/>
  <c r="J64" i="1"/>
  <c r="K29" i="1"/>
  <c r="J63" i="1"/>
  <c r="K35" i="1"/>
  <c r="E70" i="1"/>
  <c r="J59" i="1"/>
  <c r="K56" i="1"/>
  <c r="J52" i="1"/>
  <c r="K50" i="1"/>
  <c r="K49" i="1"/>
  <c r="K47" i="1"/>
  <c r="K46" i="1"/>
  <c r="K45" i="1"/>
  <c r="J44" i="1"/>
  <c r="K34" i="1"/>
  <c r="K33" i="1"/>
  <c r="K28" i="1"/>
  <c r="K27" i="1"/>
  <c r="K14" i="1"/>
  <c r="I70" i="1"/>
  <c r="K10" i="1"/>
  <c r="H70" i="1"/>
  <c r="J70" i="1" l="1"/>
  <c r="K77" i="1"/>
  <c r="K70" i="1"/>
  <c r="K76" i="1" s="1"/>
</calcChain>
</file>

<file path=xl/sharedStrings.xml><?xml version="1.0" encoding="utf-8"?>
<sst xmlns="http://schemas.openxmlformats.org/spreadsheetml/2006/main" count="119" uniqueCount="110">
  <si>
    <t>INSURANCE PREMIUM DISCOUNTS</t>
  </si>
  <si>
    <t>AUTO PROGRAM</t>
  </si>
  <si>
    <t>UNEARNED</t>
  </si>
  <si>
    <t>EARNED</t>
  </si>
  <si>
    <t>Course</t>
  </si>
  <si>
    <t>Total</t>
  </si>
  <si>
    <t>%</t>
  </si>
  <si>
    <t>CC</t>
  </si>
  <si>
    <t>AL</t>
  </si>
  <si>
    <t>AUTO</t>
  </si>
  <si>
    <t>REPORTING ENTITY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</si>
  <si>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</si>
  <si>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</si>
  <si>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</si>
  <si>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</si>
  <si>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</si>
  <si>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</si>
  <si>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</si>
  <si>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</si>
  <si>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</si>
  <si>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</si>
  <si>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</si>
  <si>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</si>
  <si>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</si>
  <si>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</si>
  <si>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</si>
  <si>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</si>
  <si>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</si>
  <si>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</si>
  <si>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</si>
  <si>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</si>
  <si>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</si>
  <si>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</si>
  <si>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</si>
  <si>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</si>
  <si>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</si>
  <si>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</si>
  <si>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</si>
  <si>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</si>
  <si>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</si>
  <si>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</si>
  <si>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</si>
  <si>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</si>
  <si>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FUND</t>
  </si>
  <si>
    <t>MSU AGRICULTURAL EXPERIMENT STATIONS</t>
  </si>
  <si>
    <t>MSU BOZEMAN</t>
  </si>
  <si>
    <t>MSU EXTENSION SERVICE</t>
  </si>
  <si>
    <t xml:space="preserve">MSU FIRE SERVICES TRAINING </t>
  </si>
  <si>
    <t>MSU-NORTHERN</t>
  </si>
  <si>
    <t>UM MISSOULA</t>
  </si>
  <si>
    <t>UM WESTERN</t>
  </si>
  <si>
    <t>TOTALS</t>
  </si>
  <si>
    <t>Note #1- Administration includes Teachers Retirement and Public Employees Retirement Division.</t>
  </si>
  <si>
    <t>Note #2- Commerce includes the Montana Heritage Commission.</t>
  </si>
  <si>
    <t>ADMINISTRATION PUBLIC EMPLOYEES RETIREMENT DIVISION</t>
  </si>
  <si>
    <t>MONTANA STATE LIBRARY</t>
  </si>
  <si>
    <t>UM HELENA COLLEGE</t>
  </si>
  <si>
    <t>ADMINISTRATION TEACHERS RETIREMENT</t>
  </si>
  <si>
    <t>Total Auto Premium</t>
  </si>
  <si>
    <t>Total Discount</t>
  </si>
  <si>
    <t>5% of FTEs</t>
  </si>
  <si>
    <t>COMMISSIONER OF HIGHER EDUCATION</t>
  </si>
  <si>
    <t>MSU BILLINGS</t>
  </si>
  <si>
    <t>Note #3- Corrections includes the Board of Crime Control.</t>
  </si>
  <si>
    <t>DOA 56</t>
  </si>
  <si>
    <t>Agriculture 6</t>
  </si>
  <si>
    <t>Commerce 14</t>
  </si>
  <si>
    <t>Corrections 104</t>
  </si>
  <si>
    <t>DEQ 34</t>
  </si>
  <si>
    <t>FWP 90</t>
  </si>
  <si>
    <t>Judicial Branch 88</t>
  </si>
  <si>
    <t>Justice 77</t>
  </si>
  <si>
    <t>DLI 84</t>
  </si>
  <si>
    <t>Military Affairs 24</t>
  </si>
  <si>
    <t>State Fund 33</t>
  </si>
  <si>
    <t>State Library 2</t>
  </si>
  <si>
    <t>MDT 199</t>
  </si>
  <si>
    <t>DOR 113</t>
  </si>
  <si>
    <t>Public Defender 12</t>
  </si>
  <si>
    <t>DNRC 59</t>
  </si>
  <si>
    <t>MSU Northern 26</t>
  </si>
  <si>
    <t>MT TECH 49</t>
  </si>
  <si>
    <t>UM Missoula 156</t>
  </si>
  <si>
    <t>MSU Bozeman 30</t>
  </si>
  <si>
    <t>Agency</t>
  </si>
  <si>
    <t>*participants per Julie's email 6/23/2022</t>
  </si>
  <si>
    <t>2022 Participants</t>
  </si>
  <si>
    <t>SUPREME COURT- JUDICIARY</t>
  </si>
  <si>
    <t>PUBLIC HEALTH &amp; HUMAN SERVICES MENTAL HEALTH NURSING CARE CENTER</t>
  </si>
  <si>
    <t>PUBLIC HEALTH &amp; HUMAN SERVICES MONTANA CHEMICAL DEPENDENCY CENTER</t>
  </si>
  <si>
    <t>PUBLIC HEALTH &amp; HUMAN SERVICES INTENSIVE BEHAVIOR CENTER/BOULDER CAMPUS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</si>
  <si>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</si>
  <si>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</si>
  <si>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</si>
  <si>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COMMERCE MONTANA HERITAGE COMMISSION</t>
  </si>
  <si>
    <t>CORRECTIONS BOARD OF PARDONS</t>
  </si>
  <si>
    <t>CORRECTIONS MONTANA WOMEN'S PRISON</t>
  </si>
  <si>
    <t>CORRECTIONS PINE HILLS YOUTH CORRECTIONAL FACILITY</t>
  </si>
  <si>
    <t>CORRECTIONS PRISON INDUSTRIES</t>
  </si>
  <si>
    <t>CORRECTIONS RIVERSIDE YOUTH CORRECTIONAL FACILITY</t>
  </si>
  <si>
    <t>CORRECTIONS STATE PRISON</t>
  </si>
  <si>
    <t>CORRECTIONS MT STATE CORRECTIONAL TREATMENT CENTER</t>
  </si>
  <si>
    <t>FY 2025</t>
  </si>
  <si>
    <t>MT TECH</t>
  </si>
  <si>
    <t>TRANSPORTATION-MOTOR POOL</t>
  </si>
  <si>
    <t>TRANSPORTATION-EQUIPMENT</t>
  </si>
  <si>
    <t>FY 2026</t>
  </si>
  <si>
    <t>Denotes elected to participate in 2025.</t>
  </si>
  <si>
    <t>STATE BOARD OF EDUCATION SCHOOL FOR THE DEAF &amp; BLIND</t>
  </si>
  <si>
    <t>GREAT FALLS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</si>
</sst>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  <numFmt numFmtId="167" formatCode="_(* #,##0_);_(* \(#,##0\);_(* &quot;-&quot;?_);_(@_)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6" borderId="14" applyNumberFormat="0" applyAlignment="0" applyProtection="0"/>
  </cellStyleXfs>
  <cellXfs count="83">
    <xf numFmtId="0" fontId="0" fillId="0" borderId="0" xfId="0"/>
    <xf numFmtId="0" fontId="3" fillId="6" borderId="14" xfId="4" applyFont="1"/>
    <xf numFmtId="165" fontId="3" fillId="6" borderId="14" xfId="4" applyNumberFormat="1" applyFont="1" applyAlignment="1">
      <alignment horizontal="right"/>
    </xf>
    <xf numFmtId="165" fontId="3" fillId="6" borderId="14" xfId="4" applyNumberFormat="1" applyFont="1"/>
    <xf numFmtId="9" fontId="3" fillId="6" borderId="14" xfId="4" applyNumberFormat="1" applyFont="1"/>
    <xf numFmtId="166" fontId="3" fillId="6" borderId="14" xfId="4" applyNumberFormat="1" applyFont="1"/>
    <xf numFmtId="0" fontId="5" fillId="0" borderId="0" xfId="0" applyFont="1" applyAlignment="1">
      <alignment horizontal="centerContinuous"/>
    </xf>
    <xf numFmtId="0" fontId="5" fillId="0" borderId="0" xfId="0" applyFont="1"/>
    <xf numFmtId="164" fontId="6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5" borderId="0" xfId="0" applyFont="1" applyFill="1"/>
    <xf numFmtId="0" fontId="7" fillId="3" borderId="4" xfId="0" applyFont="1" applyFill="1" applyBorder="1" applyAlignment="1">
      <alignment shrinkToFit="1"/>
    </xf>
    <xf numFmtId="165" fontId="7" fillId="7" borderId="4" xfId="0" applyNumberFormat="1" applyFont="1" applyFill="1" applyBorder="1" applyAlignment="1">
      <alignment shrinkToFit="1"/>
    </xf>
    <xf numFmtId="43" fontId="7" fillId="0" borderId="4" xfId="1" applyFont="1" applyFill="1" applyBorder="1" applyAlignment="1">
      <alignment shrinkToFit="1"/>
    </xf>
    <xf numFmtId="165" fontId="7" fillId="3" borderId="4" xfId="1" applyNumberFormat="1" applyFont="1" applyFill="1" applyBorder="1" applyAlignment="1">
      <alignment shrinkToFit="1"/>
    </xf>
    <xf numFmtId="165" fontId="7" fillId="0" borderId="4" xfId="1" applyNumberFormat="1" applyFont="1" applyFill="1" applyBorder="1" applyAlignment="1">
      <alignment shrinkToFit="1"/>
    </xf>
    <xf numFmtId="166" fontId="7" fillId="0" borderId="5" xfId="3" applyNumberFormat="1" applyFont="1" applyFill="1" applyBorder="1"/>
    <xf numFmtId="166" fontId="7" fillId="0" borderId="0" xfId="3" applyNumberFormat="1" applyFont="1" applyFill="1" applyBorder="1"/>
    <xf numFmtId="43" fontId="7" fillId="0" borderId="0" xfId="0" applyNumberFormat="1" applyFont="1"/>
    <xf numFmtId="0" fontId="7" fillId="3" borderId="5" xfId="0" applyFont="1" applyFill="1" applyBorder="1" applyAlignment="1">
      <alignment shrinkToFit="1"/>
    </xf>
    <xf numFmtId="43" fontId="7" fillId="0" borderId="5" xfId="1" applyFont="1" applyFill="1" applyBorder="1" applyAlignment="1">
      <alignment shrinkToFit="1"/>
    </xf>
    <xf numFmtId="9" fontId="7" fillId="0" borderId="5" xfId="2" applyFont="1" applyFill="1" applyBorder="1" applyAlignment="1">
      <alignment shrinkToFit="1"/>
    </xf>
    <xf numFmtId="165" fontId="7" fillId="3" borderId="5" xfId="1" applyNumberFormat="1" applyFont="1" applyFill="1" applyBorder="1" applyAlignment="1">
      <alignment shrinkToFit="1"/>
    </xf>
    <xf numFmtId="165" fontId="7" fillId="0" borderId="5" xfId="1" applyNumberFormat="1" applyFont="1" applyFill="1" applyBorder="1" applyAlignment="1">
      <alignment shrinkToFit="1"/>
    </xf>
    <xf numFmtId="1" fontId="7" fillId="3" borderId="4" xfId="0" applyNumberFormat="1" applyFont="1" applyFill="1" applyBorder="1" applyAlignment="1">
      <alignment shrinkToFit="1"/>
    </xf>
    <xf numFmtId="0" fontId="7" fillId="7" borderId="4" xfId="0" applyFont="1" applyFill="1" applyBorder="1" applyAlignment="1">
      <alignment shrinkToFit="1"/>
    </xf>
    <xf numFmtId="166" fontId="7" fillId="0" borderId="0" xfId="0" applyNumberFormat="1" applyFont="1"/>
    <xf numFmtId="165" fontId="7" fillId="0" borderId="0" xfId="0" applyNumberFormat="1" applyFont="1"/>
    <xf numFmtId="9" fontId="8" fillId="0" borderId="5" xfId="2" applyFont="1" applyFill="1" applyBorder="1" applyAlignment="1">
      <alignment shrinkToFit="1"/>
    </xf>
    <xf numFmtId="3" fontId="6" fillId="4" borderId="10" xfId="0" applyNumberFormat="1" applyFont="1" applyFill="1" applyBorder="1"/>
    <xf numFmtId="43" fontId="6" fillId="4" borderId="10" xfId="1" applyFont="1" applyFill="1" applyBorder="1"/>
    <xf numFmtId="9" fontId="6" fillId="4" borderId="15" xfId="2" applyFont="1" applyFill="1" applyBorder="1"/>
    <xf numFmtId="165" fontId="6" fillId="4" borderId="10" xfId="1" applyNumberFormat="1" applyFont="1" applyFill="1" applyBorder="1"/>
    <xf numFmtId="166" fontId="6" fillId="4" borderId="11" xfId="3" applyNumberFormat="1" applyFont="1" applyFill="1" applyBorder="1"/>
    <xf numFmtId="166" fontId="6" fillId="4" borderId="16" xfId="3" applyNumberFormat="1" applyFont="1" applyFill="1" applyBorder="1"/>
    <xf numFmtId="3" fontId="6" fillId="0" borderId="0" xfId="0" applyNumberFormat="1" applyFont="1"/>
    <xf numFmtId="3" fontId="6" fillId="0" borderId="12" xfId="0" applyNumberFormat="1" applyFont="1" applyBorder="1"/>
    <xf numFmtId="0" fontId="7" fillId="0" borderId="4" xfId="0" applyFont="1" applyBorder="1"/>
    <xf numFmtId="0" fontId="9" fillId="0" borderId="0" xfId="0" applyFont="1"/>
    <xf numFmtId="0" fontId="7" fillId="0" borderId="13" xfId="0" applyFont="1" applyBorder="1"/>
    <xf numFmtId="0" fontId="7" fillId="2" borderId="13" xfId="0" applyFont="1" applyFill="1" applyBorder="1"/>
    <xf numFmtId="165" fontId="7" fillId="0" borderId="0" xfId="1" applyNumberFormat="1" applyFont="1" applyFill="1" applyBorder="1"/>
    <xf numFmtId="166" fontId="8" fillId="0" borderId="0" xfId="0" applyNumberFormat="1" applyFont="1"/>
    <xf numFmtId="0" fontId="7" fillId="2" borderId="0" xfId="0" applyFont="1" applyFill="1"/>
    <xf numFmtId="165" fontId="9" fillId="0" borderId="0" xfId="0" applyNumberFormat="1" applyFont="1"/>
    <xf numFmtId="167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center"/>
    </xf>
    <xf numFmtId="165" fontId="10" fillId="0" borderId="0" xfId="1" applyNumberFormat="1" applyFont="1"/>
    <xf numFmtId="165" fontId="11" fillId="0" borderId="0" xfId="1" applyNumberFormat="1" applyFont="1"/>
    <xf numFmtId="0" fontId="11" fillId="0" borderId="17" xfId="0" applyFont="1" applyBorder="1"/>
    <xf numFmtId="165" fontId="11" fillId="0" borderId="17" xfId="1" applyNumberFormat="1" applyFont="1" applyBorder="1"/>
    <xf numFmtId="0" fontId="10" fillId="0" borderId="17" xfId="0" applyFont="1" applyBorder="1"/>
    <xf numFmtId="165" fontId="10" fillId="0" borderId="17" xfId="1" applyNumberFormat="1" applyFont="1" applyBorder="1"/>
    <xf numFmtId="0" fontId="12" fillId="0" borderId="0" xfId="0" applyFont="1"/>
    <xf numFmtId="0" fontId="8" fillId="0" borderId="0" xfId="0" applyFont="1"/>
    <xf numFmtId="9" fontId="13" fillId="0" borderId="5" xfId="2" applyFont="1" applyFill="1" applyBorder="1" applyAlignment="1">
      <alignment shrinkToFi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9" fontId="15" fillId="8" borderId="4" xfId="2" applyFont="1" applyFill="1" applyBorder="1" applyAlignment="1">
      <alignment shrinkToFit="1"/>
    </xf>
    <xf numFmtId="0" fontId="7" fillId="0" borderId="5" xfId="0" applyFont="1" applyBorder="1" applyAlignment="1">
      <alignment shrinkToFit="1"/>
    </xf>
    <xf numFmtId="0" fontId="7" fillId="0" borderId="4" xfId="0" applyFont="1" applyBorder="1" applyAlignment="1">
      <alignment shrinkToFit="1"/>
    </xf>
    <xf numFmtId="0" fontId="4" fillId="0" borderId="0" xfId="0" applyFont="1" applyAlignment="1">
      <alignment horizontal="center"/>
    </xf>
  </cellXfs>
  <cellStyles count="5">
    <cellStyle name="Check Cell" xfId="4" builtinId="23"/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77"/>
  <sheetViews>
    <sheetView tabSelected="1" topLeftCell="A27" zoomScale="80" zoomScaleNormal="80" zoomScaleSheetLayoutView="50" workbookViewId="0">
      <pane xSplit="1" topLeftCell="J1" activePane="topRight" state="frozen"/>
      <selection activeCell="A30" sqref="A30"/>
      <selection pane="topRight" activeCell="A42" sqref="A42"/>
    </sheetView>
  </sheetViews>
  <sheetFormatPr defaultColWidth="9.140625" defaultRowHeight="15" x14ac:dyDescent="0.25"/>
  <cols>
    <col min="1" max="1" width="96.85546875" style="7" customWidth="1"/>
    <col min="2" max="3" width="14" style="7" hidden="1" customWidth="1"/>
    <col min="4" max="4" width="15.42578125" style="7" hidden="1" customWidth="1"/>
    <col min="5" max="9" width="18.7109375" style="7" hidden="1" customWidth="1"/>
    <col min="10" max="12" width="20.7109375" style="7" customWidth="1"/>
    <col min="13" max="13" width="9.140625" style="7"/>
    <col min="14" max="14" width="10.42578125" style="7" bestFit="1" customWidth="1"/>
    <col min="15" max="16384" width="9.140625" style="7"/>
  </cols>
  <sheetData>
    <row r="1" spans="1:14" ht="18.75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6"/>
    </row>
    <row r="2" spans="1:14" ht="18.75" x14ac:dyDescent="0.3">
      <c r="A2" s="82" t="s">
        <v>106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6"/>
    </row>
    <row r="3" spans="1:14" ht="18.7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6"/>
    </row>
    <row r="4" spans="1:14" s="10" customFormat="1" ht="15.75" hidden="1" x14ac:dyDescent="0.25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4" s="10" customFormat="1" ht="15.75" hidden="1" x14ac:dyDescent="0.25">
      <c r="A5" s="8"/>
      <c r="B5" s="8"/>
      <c r="C5" s="8"/>
      <c r="D5" s="8"/>
      <c r="E5" s="8"/>
      <c r="F5" s="8"/>
      <c r="G5" s="8"/>
      <c r="H5" s="8"/>
      <c r="I5" s="8"/>
      <c r="J5" s="9"/>
      <c r="K5" s="9"/>
      <c r="L5" s="9"/>
    </row>
    <row r="6" spans="1:14" s="10" customFormat="1" ht="16.5" thickBot="1" x14ac:dyDescent="0.3">
      <c r="A6" s="74"/>
      <c r="B6" s="74"/>
      <c r="C6" s="75"/>
      <c r="D6" s="75"/>
      <c r="E6" s="78"/>
      <c r="F6" s="77"/>
      <c r="G6" s="77"/>
    </row>
    <row r="7" spans="1:14" s="17" customFormat="1" ht="15.75" customHeight="1" x14ac:dyDescent="0.25">
      <c r="A7" s="11"/>
      <c r="B7" s="12" t="s">
        <v>102</v>
      </c>
      <c r="C7" s="13" t="s">
        <v>60</v>
      </c>
      <c r="D7" s="11" t="str">
        <f>B7</f>
        <v>FY 2025</v>
      </c>
      <c r="E7" s="14" t="str">
        <f>B7</f>
        <v>FY 2025</v>
      </c>
      <c r="F7" s="12" t="s">
        <v>106</v>
      </c>
      <c r="G7" s="11" t="str">
        <f>F7</f>
        <v>FY 2026</v>
      </c>
      <c r="H7" s="12" t="str">
        <f>F7</f>
        <v>FY 2026</v>
      </c>
      <c r="I7" s="14" t="str">
        <f>F7</f>
        <v>FY 2026</v>
      </c>
      <c r="J7" s="15" t="s">
        <v>2</v>
      </c>
      <c r="K7" s="16" t="s">
        <v>3</v>
      </c>
    </row>
    <row r="8" spans="1:14" s="17" customFormat="1" ht="15.75" customHeight="1" x14ac:dyDescent="0.25">
      <c r="A8" s="18"/>
      <c r="B8" s="19" t="s">
        <v>4</v>
      </c>
      <c r="C8" s="20" t="s">
        <v>4</v>
      </c>
      <c r="D8" s="18" t="s">
        <v>5</v>
      </c>
      <c r="E8" s="21" t="s">
        <v>6</v>
      </c>
      <c r="F8" s="19" t="s">
        <v>7</v>
      </c>
      <c r="G8" s="18" t="s">
        <v>8</v>
      </c>
      <c r="H8" s="19" t="s">
        <v>7</v>
      </c>
      <c r="I8" s="21" t="s">
        <v>8</v>
      </c>
      <c r="J8" s="22" t="s">
        <v>9</v>
      </c>
      <c r="K8" s="23" t="s">
        <v>9</v>
      </c>
    </row>
    <row r="9" spans="1:14" s="17" customFormat="1" ht="16.5" thickBot="1" x14ac:dyDescent="0.3">
      <c r="A9" s="24" t="s">
        <v>10</v>
      </c>
      <c r="B9" s="25" t="s">
        <v>11</v>
      </c>
      <c r="C9" s="26" t="s">
        <v>11</v>
      </c>
      <c r="D9" s="24" t="s">
        <v>12</v>
      </c>
      <c r="E9" s="27" t="s">
        <v>13</v>
      </c>
      <c r="F9" s="25" t="s">
        <v>14</v>
      </c>
      <c r="G9" s="24" t="s">
        <v>14</v>
      </c>
      <c r="H9" s="25" t="s">
        <v>15</v>
      </c>
      <c r="I9" s="27" t="s">
        <v>15</v>
      </c>
      <c r="J9" s="28" t="s">
        <v>16</v>
      </c>
      <c r="K9" s="29" t="s">
        <v>16</v>
      </c>
    </row>
    <row r="10" spans="1:14" s="10" customFormat="1" ht="15.75" x14ac:dyDescent="0.25">
      <c r="A10" s="57" t="s">
        <v>17</v>
      </c>
      <c r="B10" s="31">
        <v>104</v>
      </c>
      <c r="C10" s="32">
        <v>0</v>
      </c>
      <c r="D10" s="33">
        <v>569.04</v>
      </c>
      <c r="E10" s="79">
        <v>0.23</v>
      </c>
      <c r="F10" s="34">
        <v>10094</v>
      </c>
      <c r="G10" s="35">
        <v>2517</v>
      </c>
      <c r="H10" s="34">
        <f>F10*0.1</f>
        <v>1009.4000000000001</v>
      </c>
      <c r="I10" s="35">
        <f>G10*0.1</f>
        <v>251.70000000000002</v>
      </c>
      <c r="J10" s="36"/>
      <c r="K10" s="36">
        <f>SUM(H10:I10)</f>
        <v>1261.1000000000001</v>
      </c>
      <c r="L10" s="37"/>
      <c r="N10" s="38"/>
    </row>
    <row r="11" spans="1:14" s="10" customFormat="1" ht="15.75" x14ac:dyDescent="0.25">
      <c r="A11" s="80" t="s">
        <v>57</v>
      </c>
      <c r="B11" s="39"/>
      <c r="C11" s="32">
        <v>0</v>
      </c>
      <c r="D11" s="40">
        <v>22</v>
      </c>
      <c r="E11" s="41"/>
      <c r="F11" s="42">
        <v>0</v>
      </c>
      <c r="G11" s="43">
        <v>0</v>
      </c>
      <c r="H11" s="42">
        <v>0</v>
      </c>
      <c r="I11" s="43"/>
      <c r="J11" s="36"/>
      <c r="K11" s="36"/>
      <c r="L11" s="37"/>
    </row>
    <row r="12" spans="1:14" s="10" customFormat="1" ht="15.75" x14ac:dyDescent="0.25">
      <c r="A12" s="81" t="s">
        <v>54</v>
      </c>
      <c r="B12" s="31"/>
      <c r="C12" s="32">
        <v>0</v>
      </c>
      <c r="D12" s="33">
        <v>57.5</v>
      </c>
      <c r="E12" s="76"/>
      <c r="F12" s="34">
        <v>0</v>
      </c>
      <c r="G12" s="35">
        <v>0</v>
      </c>
      <c r="H12" s="34">
        <v>0</v>
      </c>
      <c r="I12" s="35"/>
      <c r="J12" s="36"/>
      <c r="K12" s="36"/>
      <c r="L12" s="37"/>
    </row>
    <row r="13" spans="1:14" s="10" customFormat="1" ht="15.75" x14ac:dyDescent="0.25">
      <c r="A13" s="57" t="s">
        <v>18</v>
      </c>
      <c r="B13" s="31">
        <v>16</v>
      </c>
      <c r="C13" s="32">
        <v>0</v>
      </c>
      <c r="D13" s="33">
        <v>308.44</v>
      </c>
      <c r="E13" s="79">
        <v>7.0000000000000007E-2</v>
      </c>
      <c r="F13" s="34">
        <v>2593</v>
      </c>
      <c r="G13" s="35">
        <v>309</v>
      </c>
      <c r="H13" s="34">
        <f>F13*0.1</f>
        <v>259.3</v>
      </c>
      <c r="I13" s="35">
        <f>G13*0.1</f>
        <v>30.900000000000002</v>
      </c>
      <c r="J13" s="36"/>
      <c r="K13" s="36">
        <f t="shared" ref="K13:K14" si="0">SUM(H13:I13)</f>
        <v>290.2</v>
      </c>
      <c r="L13" s="37"/>
    </row>
    <row r="14" spans="1:14" s="10" customFormat="1" ht="15.75" x14ac:dyDescent="0.25">
      <c r="A14" s="57" t="s">
        <v>19</v>
      </c>
      <c r="B14" s="31">
        <v>18</v>
      </c>
      <c r="C14" s="32">
        <v>0</v>
      </c>
      <c r="D14" s="33">
        <v>134.69</v>
      </c>
      <c r="E14" s="79">
        <v>0.1</v>
      </c>
      <c r="F14" s="34">
        <v>7787</v>
      </c>
      <c r="G14" s="35">
        <v>2862</v>
      </c>
      <c r="H14" s="34">
        <f t="shared" ref="H14:H68" si="1">F14*0.1</f>
        <v>778.7</v>
      </c>
      <c r="I14" s="35">
        <f t="shared" ref="I14:I68" si="2">G14*0.1</f>
        <v>286.2</v>
      </c>
      <c r="J14" s="36"/>
      <c r="K14" s="36">
        <f t="shared" si="0"/>
        <v>1064.9000000000001</v>
      </c>
      <c r="L14" s="37"/>
    </row>
    <row r="15" spans="1:14" s="10" customFormat="1" ht="15.75" x14ac:dyDescent="0.25">
      <c r="A15" s="80" t="s">
        <v>20</v>
      </c>
      <c r="B15" s="44"/>
      <c r="C15" s="32">
        <v>0</v>
      </c>
      <c r="D15" s="33">
        <v>76.5</v>
      </c>
      <c r="E15" s="76">
        <v>0.05</v>
      </c>
      <c r="F15" s="34">
        <v>147</v>
      </c>
      <c r="G15" s="35">
        <v>0</v>
      </c>
      <c r="H15" s="34">
        <f t="shared" si="1"/>
        <v>14.700000000000001</v>
      </c>
      <c r="I15" s="35">
        <f t="shared" si="2"/>
        <v>0</v>
      </c>
      <c r="J15" s="36">
        <f t="shared" ref="J15:J17" si="3">SUM(H15:I15)</f>
        <v>14.700000000000001</v>
      </c>
      <c r="K15" s="36"/>
      <c r="L15" s="37"/>
    </row>
    <row r="16" spans="1:14" s="10" customFormat="1" ht="15.75" x14ac:dyDescent="0.25">
      <c r="A16" s="80" t="s">
        <v>21</v>
      </c>
      <c r="B16" s="31">
        <v>14</v>
      </c>
      <c r="C16" s="32">
        <v>0</v>
      </c>
      <c r="D16" s="33">
        <v>264.79000000000002</v>
      </c>
      <c r="E16" s="76">
        <v>0.06</v>
      </c>
      <c r="F16" s="34">
        <v>258</v>
      </c>
      <c r="G16" s="35">
        <v>39</v>
      </c>
      <c r="H16" s="34">
        <f t="shared" si="1"/>
        <v>25.8</v>
      </c>
      <c r="I16" s="35">
        <f t="shared" si="2"/>
        <v>3.9000000000000004</v>
      </c>
      <c r="J16" s="36">
        <f t="shared" si="3"/>
        <v>29.700000000000003</v>
      </c>
      <c r="K16" s="36"/>
      <c r="L16" s="37"/>
    </row>
    <row r="17" spans="1:14" s="10" customFormat="1" ht="15.75" x14ac:dyDescent="0.25">
      <c r="A17" s="81" t="s">
        <v>94</v>
      </c>
      <c r="B17" s="31"/>
      <c r="C17" s="45"/>
      <c r="D17" s="33">
        <v>0</v>
      </c>
      <c r="E17" s="76"/>
      <c r="F17" s="34">
        <v>934</v>
      </c>
      <c r="G17" s="35">
        <v>131</v>
      </c>
      <c r="H17" s="34">
        <f t="shared" si="1"/>
        <v>93.4</v>
      </c>
      <c r="I17" s="35">
        <f t="shared" si="2"/>
        <v>13.100000000000001</v>
      </c>
      <c r="J17" s="36">
        <f t="shared" si="3"/>
        <v>106.5</v>
      </c>
      <c r="K17" s="36"/>
      <c r="L17" s="37"/>
    </row>
    <row r="18" spans="1:14" s="10" customFormat="1" ht="15.75" x14ac:dyDescent="0.25">
      <c r="A18" s="81" t="s">
        <v>22</v>
      </c>
      <c r="B18" s="31"/>
      <c r="C18" s="32">
        <v>0</v>
      </c>
      <c r="D18" s="33">
        <v>7.48</v>
      </c>
      <c r="E18" s="41"/>
      <c r="F18" s="34">
        <v>0</v>
      </c>
      <c r="G18" s="35">
        <v>0</v>
      </c>
      <c r="H18" s="34">
        <f t="shared" si="1"/>
        <v>0</v>
      </c>
      <c r="I18" s="35">
        <f t="shared" si="2"/>
        <v>0</v>
      </c>
      <c r="J18" s="36"/>
      <c r="K18" s="36"/>
      <c r="L18" s="37"/>
    </row>
    <row r="19" spans="1:14" s="10" customFormat="1" ht="15.75" x14ac:dyDescent="0.25">
      <c r="A19" s="57" t="s">
        <v>23</v>
      </c>
      <c r="B19" s="31">
        <v>77</v>
      </c>
      <c r="C19" s="32">
        <v>0</v>
      </c>
      <c r="D19" s="33">
        <v>1371</v>
      </c>
      <c r="E19" s="76">
        <f>B19/D19</f>
        <v>5.6163384390955508E-2</v>
      </c>
      <c r="F19" s="34">
        <v>23434</v>
      </c>
      <c r="G19" s="35">
        <v>2202</v>
      </c>
      <c r="H19" s="34">
        <f t="shared" si="1"/>
        <v>2343.4</v>
      </c>
      <c r="I19" s="35">
        <f t="shared" si="2"/>
        <v>220.20000000000002</v>
      </c>
      <c r="J19" s="36">
        <f t="shared" ref="J19:J26" si="4">SUM(H19:I19)</f>
        <v>2563.6</v>
      </c>
      <c r="K19" s="36"/>
      <c r="L19" s="37"/>
      <c r="N19" s="46"/>
    </row>
    <row r="20" spans="1:14" s="10" customFormat="1" ht="15.75" x14ac:dyDescent="0.25">
      <c r="A20" s="81" t="s">
        <v>95</v>
      </c>
      <c r="B20" s="31"/>
      <c r="C20" s="45"/>
      <c r="D20" s="33"/>
      <c r="E20" s="76"/>
      <c r="F20" s="34">
        <v>418</v>
      </c>
      <c r="G20" s="35">
        <v>0</v>
      </c>
      <c r="H20" s="34">
        <f t="shared" si="1"/>
        <v>41.800000000000004</v>
      </c>
      <c r="I20" s="35">
        <f t="shared" si="2"/>
        <v>0</v>
      </c>
      <c r="J20" s="36">
        <f t="shared" si="4"/>
        <v>41.800000000000004</v>
      </c>
      <c r="K20" s="36"/>
      <c r="L20" s="37"/>
    </row>
    <row r="21" spans="1:14" s="10" customFormat="1" ht="15.75" x14ac:dyDescent="0.25">
      <c r="A21" s="81" t="s">
        <v>96</v>
      </c>
      <c r="B21" s="31"/>
      <c r="C21" s="45"/>
      <c r="D21" s="33"/>
      <c r="E21" s="76"/>
      <c r="F21" s="34">
        <v>803</v>
      </c>
      <c r="G21" s="35">
        <v>164</v>
      </c>
      <c r="H21" s="34">
        <f t="shared" si="1"/>
        <v>80.300000000000011</v>
      </c>
      <c r="I21" s="35">
        <f t="shared" si="2"/>
        <v>16.400000000000002</v>
      </c>
      <c r="J21" s="36">
        <f t="shared" si="4"/>
        <v>96.700000000000017</v>
      </c>
      <c r="K21" s="36"/>
      <c r="L21" s="37"/>
    </row>
    <row r="22" spans="1:14" s="10" customFormat="1" ht="15.75" x14ac:dyDescent="0.25">
      <c r="A22" s="81" t="s">
        <v>97</v>
      </c>
      <c r="B22" s="31"/>
      <c r="C22" s="45"/>
      <c r="D22" s="33"/>
      <c r="E22" s="76"/>
      <c r="F22" s="34">
        <v>882</v>
      </c>
      <c r="G22" s="35">
        <v>530</v>
      </c>
      <c r="H22" s="34">
        <f t="shared" si="1"/>
        <v>88.2</v>
      </c>
      <c r="I22" s="35">
        <f t="shared" si="2"/>
        <v>53</v>
      </c>
      <c r="J22" s="36">
        <f t="shared" si="4"/>
        <v>141.19999999999999</v>
      </c>
      <c r="K22" s="36"/>
      <c r="L22" s="37"/>
    </row>
    <row r="23" spans="1:14" s="10" customFormat="1" ht="15.75" x14ac:dyDescent="0.25">
      <c r="A23" s="81" t="s">
        <v>98</v>
      </c>
      <c r="B23" s="31"/>
      <c r="C23" s="45"/>
      <c r="D23" s="33"/>
      <c r="E23" s="76"/>
      <c r="F23" s="34">
        <v>3352</v>
      </c>
      <c r="G23" s="35">
        <v>8684</v>
      </c>
      <c r="H23" s="34">
        <f t="shared" si="1"/>
        <v>335.20000000000005</v>
      </c>
      <c r="I23" s="35">
        <f t="shared" si="2"/>
        <v>868.40000000000009</v>
      </c>
      <c r="J23" s="36">
        <f t="shared" si="4"/>
        <v>1203.6000000000001</v>
      </c>
      <c r="K23" s="36"/>
      <c r="L23" s="37"/>
    </row>
    <row r="24" spans="1:14" s="10" customFormat="1" ht="15.75" x14ac:dyDescent="0.25">
      <c r="A24" s="81" t="s">
        <v>99</v>
      </c>
      <c r="B24" s="31"/>
      <c r="C24" s="45"/>
      <c r="D24" s="33"/>
      <c r="E24" s="76"/>
      <c r="F24" s="34">
        <v>156</v>
      </c>
      <c r="G24" s="35">
        <v>163</v>
      </c>
      <c r="H24" s="34">
        <f t="shared" si="1"/>
        <v>15.600000000000001</v>
      </c>
      <c r="I24" s="35">
        <f t="shared" si="2"/>
        <v>16.3</v>
      </c>
      <c r="J24" s="36">
        <f t="shared" si="4"/>
        <v>31.900000000000002</v>
      </c>
      <c r="K24" s="36"/>
      <c r="L24" s="37"/>
    </row>
    <row r="25" spans="1:14" s="10" customFormat="1" ht="15.75" x14ac:dyDescent="0.25">
      <c r="A25" s="81" t="s">
        <v>100</v>
      </c>
      <c r="B25" s="31"/>
      <c r="C25" s="45"/>
      <c r="D25" s="33"/>
      <c r="E25" s="76"/>
      <c r="F25" s="34">
        <v>13538</v>
      </c>
      <c r="G25" s="35">
        <v>9528</v>
      </c>
      <c r="H25" s="34">
        <f t="shared" si="1"/>
        <v>1353.8000000000002</v>
      </c>
      <c r="I25" s="35">
        <f t="shared" si="2"/>
        <v>952.80000000000007</v>
      </c>
      <c r="J25" s="36">
        <f t="shared" si="4"/>
        <v>2306.6000000000004</v>
      </c>
      <c r="K25" s="36"/>
      <c r="L25" s="37"/>
    </row>
    <row r="26" spans="1:14" s="10" customFormat="1" ht="15.75" x14ac:dyDescent="0.25">
      <c r="A26" s="81" t="s">
        <v>101</v>
      </c>
      <c r="B26" s="31"/>
      <c r="C26" s="45"/>
      <c r="D26" s="33"/>
      <c r="E26" s="76"/>
      <c r="F26" s="34">
        <v>0</v>
      </c>
      <c r="G26" s="35">
        <v>0</v>
      </c>
      <c r="H26" s="34">
        <f t="shared" si="1"/>
        <v>0</v>
      </c>
      <c r="I26" s="35">
        <f t="shared" si="2"/>
        <v>0</v>
      </c>
      <c r="J26" s="36">
        <f t="shared" si="4"/>
        <v>0</v>
      </c>
      <c r="K26" s="36"/>
      <c r="L26" s="37"/>
    </row>
    <row r="27" spans="1:14" s="10" customFormat="1" ht="15.75" x14ac:dyDescent="0.25">
      <c r="A27" s="57" t="s">
        <v>24</v>
      </c>
      <c r="B27" s="31">
        <v>36</v>
      </c>
      <c r="C27" s="32">
        <v>0</v>
      </c>
      <c r="D27" s="33">
        <v>455.99</v>
      </c>
      <c r="E27" s="79">
        <v>0.11</v>
      </c>
      <c r="F27" s="34">
        <v>10536</v>
      </c>
      <c r="G27" s="35">
        <v>4949</v>
      </c>
      <c r="H27" s="34">
        <f t="shared" si="1"/>
        <v>1053.6000000000001</v>
      </c>
      <c r="I27" s="35">
        <f t="shared" si="2"/>
        <v>494.90000000000003</v>
      </c>
      <c r="J27" s="36"/>
      <c r="K27" s="36">
        <f t="shared" ref="K27:K29" si="5">SUM(H27:I27)</f>
        <v>1548.5000000000002</v>
      </c>
      <c r="L27" s="37"/>
    </row>
    <row r="28" spans="1:14" s="10" customFormat="1" ht="15.75" x14ac:dyDescent="0.25">
      <c r="A28" s="57" t="s">
        <v>25</v>
      </c>
      <c r="B28" s="31">
        <v>85</v>
      </c>
      <c r="C28" s="32">
        <v>0</v>
      </c>
      <c r="D28" s="33">
        <v>908.07</v>
      </c>
      <c r="E28" s="79">
        <v>0.21</v>
      </c>
      <c r="F28" s="34">
        <v>18442</v>
      </c>
      <c r="G28" s="35">
        <v>11724</v>
      </c>
      <c r="H28" s="34">
        <f t="shared" si="1"/>
        <v>1844.2</v>
      </c>
      <c r="I28" s="35">
        <f t="shared" si="2"/>
        <v>1172.4000000000001</v>
      </c>
      <c r="J28" s="36"/>
      <c r="K28" s="36">
        <f t="shared" si="5"/>
        <v>3016.6000000000004</v>
      </c>
      <c r="L28" s="37"/>
    </row>
    <row r="29" spans="1:14" s="10" customFormat="1" ht="15.75" x14ac:dyDescent="0.25">
      <c r="A29" s="57" t="s">
        <v>26</v>
      </c>
      <c r="B29" s="31">
        <v>101</v>
      </c>
      <c r="C29" s="32">
        <v>0</v>
      </c>
      <c r="D29" s="33">
        <v>975.37</v>
      </c>
      <c r="E29" s="79">
        <v>0.1</v>
      </c>
      <c r="F29" s="34">
        <v>129231</v>
      </c>
      <c r="G29" s="35">
        <v>24079</v>
      </c>
      <c r="H29" s="34">
        <f t="shared" si="1"/>
        <v>12923.1</v>
      </c>
      <c r="I29" s="35">
        <f t="shared" si="2"/>
        <v>2407.9</v>
      </c>
      <c r="J29" s="36"/>
      <c r="K29" s="36">
        <f t="shared" si="5"/>
        <v>15331</v>
      </c>
      <c r="L29" s="37"/>
    </row>
    <row r="30" spans="1:14" s="10" customFormat="1" ht="15.75" x14ac:dyDescent="0.25">
      <c r="A30" s="57" t="s">
        <v>27</v>
      </c>
      <c r="B30" s="31">
        <v>63</v>
      </c>
      <c r="C30" s="32">
        <v>0</v>
      </c>
      <c r="D30" s="33">
        <v>818.79</v>
      </c>
      <c r="E30" s="79">
        <v>0.05</v>
      </c>
      <c r="F30" s="34">
        <v>17576</v>
      </c>
      <c r="G30" s="35">
        <v>6835</v>
      </c>
      <c r="H30" s="34">
        <f t="shared" si="1"/>
        <v>1757.6000000000001</v>
      </c>
      <c r="I30" s="35">
        <f t="shared" si="2"/>
        <v>683.5</v>
      </c>
      <c r="J30" s="36"/>
      <c r="K30" s="36">
        <f t="shared" ref="K30:K35" si="6">SUM(H30:I30)</f>
        <v>2441.1000000000004</v>
      </c>
      <c r="L30" s="37"/>
    </row>
    <row r="31" spans="1:14" s="10" customFormat="1" ht="15.75" x14ac:dyDescent="0.25">
      <c r="A31" s="57" t="s">
        <v>28</v>
      </c>
      <c r="B31" s="31">
        <v>18</v>
      </c>
      <c r="C31" s="32">
        <v>0</v>
      </c>
      <c r="D31" s="33">
        <v>138.29</v>
      </c>
      <c r="E31" s="76">
        <v>0.55000000000000004</v>
      </c>
      <c r="F31" s="34">
        <v>4952</v>
      </c>
      <c r="G31" s="35">
        <v>3836</v>
      </c>
      <c r="H31" s="34">
        <f t="shared" si="1"/>
        <v>495.20000000000005</v>
      </c>
      <c r="I31" s="35">
        <f t="shared" si="2"/>
        <v>383.6</v>
      </c>
      <c r="J31" s="36">
        <f>SUM(H31:I31)</f>
        <v>878.80000000000007</v>
      </c>
      <c r="K31" s="36"/>
      <c r="L31" s="37"/>
    </row>
    <row r="32" spans="1:14" s="10" customFormat="1" ht="15.75" x14ac:dyDescent="0.25">
      <c r="A32" s="57" t="s">
        <v>29</v>
      </c>
      <c r="B32" s="31">
        <v>17</v>
      </c>
      <c r="C32" s="32">
        <v>0</v>
      </c>
      <c r="D32" s="33">
        <v>249.69</v>
      </c>
      <c r="E32" s="79">
        <f t="shared" ref="E32" si="7">B32/D32</f>
        <v>6.8084424686611397E-2</v>
      </c>
      <c r="F32" s="34">
        <v>13195</v>
      </c>
      <c r="G32" s="35">
        <v>389</v>
      </c>
      <c r="H32" s="34">
        <f t="shared" si="1"/>
        <v>1319.5</v>
      </c>
      <c r="I32" s="35">
        <f t="shared" si="2"/>
        <v>38.900000000000006</v>
      </c>
      <c r="J32" s="36"/>
      <c r="K32" s="36">
        <f t="shared" si="6"/>
        <v>1358.4</v>
      </c>
      <c r="L32" s="37"/>
    </row>
    <row r="33" spans="1:14" s="10" customFormat="1" ht="15.75" x14ac:dyDescent="0.25">
      <c r="A33" s="57" t="s">
        <v>30</v>
      </c>
      <c r="B33" s="31">
        <v>39</v>
      </c>
      <c r="C33" s="32">
        <v>0</v>
      </c>
      <c r="D33" s="33">
        <v>652.35</v>
      </c>
      <c r="E33" s="79">
        <v>0.08</v>
      </c>
      <c r="F33" s="34">
        <v>57968</v>
      </c>
      <c r="G33" s="35">
        <v>18019</v>
      </c>
      <c r="H33" s="34">
        <f t="shared" si="1"/>
        <v>5796.8</v>
      </c>
      <c r="I33" s="35">
        <f t="shared" si="2"/>
        <v>1801.9</v>
      </c>
      <c r="J33" s="36"/>
      <c r="K33" s="36">
        <f t="shared" si="6"/>
        <v>7598.7000000000007</v>
      </c>
      <c r="L33" s="37"/>
    </row>
    <row r="34" spans="1:14" s="10" customFormat="1" ht="15.75" x14ac:dyDescent="0.25">
      <c r="A34" s="57" t="s">
        <v>31</v>
      </c>
      <c r="B34" s="31">
        <v>66</v>
      </c>
      <c r="C34" s="32">
        <v>0</v>
      </c>
      <c r="D34" s="33">
        <v>673.67</v>
      </c>
      <c r="E34" s="79">
        <v>0.18</v>
      </c>
      <c r="F34" s="34">
        <v>17963</v>
      </c>
      <c r="G34" s="35">
        <v>4375</v>
      </c>
      <c r="H34" s="34">
        <f t="shared" si="1"/>
        <v>1796.3000000000002</v>
      </c>
      <c r="I34" s="35">
        <f t="shared" si="2"/>
        <v>437.5</v>
      </c>
      <c r="J34" s="36"/>
      <c r="K34" s="36">
        <f t="shared" si="6"/>
        <v>2233.8000000000002</v>
      </c>
      <c r="L34" s="37"/>
    </row>
    <row r="35" spans="1:14" s="10" customFormat="1" ht="15.75" x14ac:dyDescent="0.25">
      <c r="A35" s="57" t="s">
        <v>32</v>
      </c>
      <c r="B35" s="31">
        <v>162</v>
      </c>
      <c r="C35" s="32">
        <v>0</v>
      </c>
      <c r="D35" s="33">
        <v>2166.77</v>
      </c>
      <c r="E35" s="79">
        <v>0.08</v>
      </c>
      <c r="F35" s="34">
        <v>1584</v>
      </c>
      <c r="G35" s="35">
        <v>198</v>
      </c>
      <c r="H35" s="34">
        <f t="shared" si="1"/>
        <v>158.4</v>
      </c>
      <c r="I35" s="35">
        <f t="shared" si="2"/>
        <v>19.8</v>
      </c>
      <c r="J35" s="36"/>
      <c r="K35" s="36">
        <f t="shared" si="6"/>
        <v>178.20000000000002</v>
      </c>
      <c r="L35" s="37"/>
    </row>
    <row r="36" spans="1:14" s="10" customFormat="1" ht="15.75" x14ac:dyDescent="0.25">
      <c r="A36" s="81" t="s">
        <v>104</v>
      </c>
      <c r="B36" s="31"/>
      <c r="C36" s="32">
        <f t="shared" ref="C36:C37" si="8">D36*0.05</f>
        <v>0</v>
      </c>
      <c r="D36" s="33"/>
      <c r="E36" s="76"/>
      <c r="F36" s="34">
        <v>0</v>
      </c>
      <c r="G36" s="35">
        <v>58479</v>
      </c>
      <c r="H36" s="34">
        <f t="shared" si="1"/>
        <v>0</v>
      </c>
      <c r="I36" s="35">
        <f t="shared" si="2"/>
        <v>5847.9000000000005</v>
      </c>
      <c r="J36" s="36"/>
      <c r="K36" s="36">
        <f t="shared" ref="K36:K37" si="9">SUM(H36:I36)</f>
        <v>5847.9000000000005</v>
      </c>
      <c r="L36" s="37"/>
    </row>
    <row r="37" spans="1:14" s="10" customFormat="1" ht="15.75" x14ac:dyDescent="0.25">
      <c r="A37" s="81" t="s">
        <v>105</v>
      </c>
      <c r="B37" s="31"/>
      <c r="C37" s="32">
        <f t="shared" si="8"/>
        <v>0</v>
      </c>
      <c r="D37" s="33"/>
      <c r="E37" s="76"/>
      <c r="F37" s="34">
        <v>0</v>
      </c>
      <c r="G37" s="35">
        <v>116800</v>
      </c>
      <c r="H37" s="34">
        <f t="shared" si="1"/>
        <v>0</v>
      </c>
      <c r="I37" s="35">
        <f t="shared" si="2"/>
        <v>11680</v>
      </c>
      <c r="J37" s="36"/>
      <c r="K37" s="36">
        <f t="shared" si="9"/>
        <v>11680</v>
      </c>
      <c r="L37" s="37"/>
      <c r="N37" s="47"/>
    </row>
    <row r="38" spans="1:14" s="10" customFormat="1" ht="15.75" x14ac:dyDescent="0.25">
      <c r="A38" s="81" t="s">
        <v>33</v>
      </c>
      <c r="B38" s="31"/>
      <c r="C38" s="32">
        <v>0</v>
      </c>
      <c r="D38" s="33">
        <v>63</v>
      </c>
      <c r="E38" s="41"/>
      <c r="F38" s="34">
        <v>500</v>
      </c>
      <c r="G38" s="35">
        <v>0</v>
      </c>
      <c r="H38" s="34">
        <f t="shared" si="1"/>
        <v>50</v>
      </c>
      <c r="I38" s="35">
        <f t="shared" si="2"/>
        <v>0</v>
      </c>
      <c r="J38" s="36">
        <f>SUM(H38:I38)</f>
        <v>50</v>
      </c>
      <c r="K38" s="36"/>
      <c r="L38" s="37"/>
    </row>
    <row r="39" spans="1:14" s="10" customFormat="1" ht="15.75" x14ac:dyDescent="0.25">
      <c r="A39" s="57" t="s">
        <v>34</v>
      </c>
      <c r="B39" s="31"/>
      <c r="C39" s="32">
        <v>0</v>
      </c>
      <c r="D39" s="33">
        <v>195.95</v>
      </c>
      <c r="E39" s="41"/>
      <c r="F39" s="34">
        <v>0</v>
      </c>
      <c r="G39" s="35">
        <v>0</v>
      </c>
      <c r="H39" s="34">
        <f t="shared" si="1"/>
        <v>0</v>
      </c>
      <c r="I39" s="35">
        <f t="shared" si="2"/>
        <v>0</v>
      </c>
      <c r="J39" s="36"/>
      <c r="K39" s="36"/>
      <c r="L39" s="37"/>
    </row>
    <row r="40" spans="1:14" s="10" customFormat="1" ht="15.75" x14ac:dyDescent="0.25">
      <c r="A40" s="81" t="s">
        <v>35</v>
      </c>
      <c r="B40" s="31"/>
      <c r="C40" s="32">
        <v>0</v>
      </c>
      <c r="D40" s="33">
        <v>5.54</v>
      </c>
      <c r="E40" s="41"/>
      <c r="F40" s="34">
        <v>0</v>
      </c>
      <c r="G40" s="35">
        <v>0</v>
      </c>
      <c r="H40" s="34">
        <f t="shared" si="1"/>
        <v>0</v>
      </c>
      <c r="I40" s="35">
        <f t="shared" si="2"/>
        <v>0</v>
      </c>
      <c r="J40" s="36"/>
      <c r="K40" s="36"/>
      <c r="L40" s="37"/>
    </row>
    <row r="41" spans="1:14" s="10" customFormat="1" ht="15.75" x14ac:dyDescent="0.25">
      <c r="A41" s="81" t="s">
        <v>36</v>
      </c>
      <c r="B41" s="31"/>
      <c r="C41" s="32">
        <v>0</v>
      </c>
      <c r="D41" s="33">
        <v>7</v>
      </c>
      <c r="E41" s="41"/>
      <c r="F41" s="34">
        <v>0</v>
      </c>
      <c r="G41" s="35">
        <v>0</v>
      </c>
      <c r="H41" s="34">
        <f t="shared" si="1"/>
        <v>0</v>
      </c>
      <c r="I41" s="35">
        <f t="shared" si="2"/>
        <v>0</v>
      </c>
      <c r="J41" s="36"/>
      <c r="K41" s="36"/>
      <c r="L41" s="37"/>
    </row>
    <row r="42" spans="1:14" s="10" customFormat="1" ht="15.75" x14ac:dyDescent="0.25">
      <c r="A42" s="41" t="s">
        <v>37</v>
      </c>
      <c r="B42" s="31"/>
      <c r="C42" s="32">
        <v>0</v>
      </c>
      <c r="D42" s="33">
        <v>63.88</v>
      </c>
      <c r="E42" s="41"/>
      <c r="F42" s="34">
        <v>45</v>
      </c>
      <c r="G42" s="35">
        <v>0</v>
      </c>
      <c r="H42" s="34">
        <f t="shared" si="1"/>
        <v>4.5</v>
      </c>
      <c r="I42" s="35">
        <f t="shared" si="2"/>
        <v>0</v>
      </c>
      <c r="J42" s="36">
        <f>SUM(H42:I42)</f>
        <v>4.5</v>
      </c>
      <c r="K42" s="36"/>
      <c r="L42" s="37"/>
    </row>
    <row r="43" spans="1:14" s="10" customFormat="1" ht="15.75" x14ac:dyDescent="0.25">
      <c r="A43" s="57" t="s">
        <v>55</v>
      </c>
      <c r="B43" s="31">
        <v>4</v>
      </c>
      <c r="C43" s="32">
        <v>0</v>
      </c>
      <c r="D43" s="33">
        <v>52.04</v>
      </c>
      <c r="E43" s="76"/>
      <c r="F43" s="34">
        <v>150</v>
      </c>
      <c r="G43" s="35">
        <v>0</v>
      </c>
      <c r="H43" s="34">
        <f t="shared" si="1"/>
        <v>15</v>
      </c>
      <c r="I43" s="35">
        <f t="shared" si="2"/>
        <v>0</v>
      </c>
      <c r="J43" s="36">
        <f>SUM(H43:I43)</f>
        <v>15</v>
      </c>
      <c r="K43" s="36"/>
      <c r="L43" s="37"/>
    </row>
    <row r="44" spans="1:14" s="10" customFormat="1" ht="15.75" x14ac:dyDescent="0.25">
      <c r="A44" s="57" t="s">
        <v>38</v>
      </c>
      <c r="B44" s="31"/>
      <c r="C44" s="32">
        <v>0</v>
      </c>
      <c r="D44" s="33">
        <v>217.52</v>
      </c>
      <c r="E44" s="41"/>
      <c r="F44" s="34">
        <v>897</v>
      </c>
      <c r="G44" s="35">
        <v>361</v>
      </c>
      <c r="H44" s="34">
        <f t="shared" si="1"/>
        <v>89.7</v>
      </c>
      <c r="I44" s="35">
        <f t="shared" si="2"/>
        <v>36.1</v>
      </c>
      <c r="J44" s="36">
        <f>SUM(H44:I44)</f>
        <v>125.80000000000001</v>
      </c>
      <c r="K44" s="36"/>
      <c r="L44" s="37"/>
    </row>
    <row r="45" spans="1:14" s="10" customFormat="1" ht="15.75" x14ac:dyDescent="0.25">
      <c r="A45" s="57" t="s">
        <v>39</v>
      </c>
      <c r="B45" s="31">
        <v>175</v>
      </c>
      <c r="C45" s="32">
        <v>0</v>
      </c>
      <c r="D45" s="33">
        <v>3022.69</v>
      </c>
      <c r="E45" s="79">
        <v>0.05</v>
      </c>
      <c r="F45" s="34">
        <v>36193</v>
      </c>
      <c r="G45" s="35">
        <v>4984</v>
      </c>
      <c r="H45" s="34">
        <f t="shared" si="1"/>
        <v>3619.3</v>
      </c>
      <c r="I45" s="35">
        <f t="shared" si="2"/>
        <v>498.40000000000003</v>
      </c>
      <c r="J45" s="36"/>
      <c r="K45" s="36">
        <f t="shared" ref="K45:K51" si="10">SUM(H45:I45)</f>
        <v>4117.7</v>
      </c>
      <c r="L45" s="37"/>
    </row>
    <row r="46" spans="1:14" s="10" customFormat="1" ht="15.75" x14ac:dyDescent="0.25">
      <c r="A46" s="81" t="s">
        <v>88</v>
      </c>
      <c r="B46" s="31"/>
      <c r="C46" s="45"/>
      <c r="D46" s="33"/>
      <c r="E46" s="76"/>
      <c r="F46" s="34">
        <v>1066</v>
      </c>
      <c r="G46" s="35">
        <v>840</v>
      </c>
      <c r="H46" s="34">
        <f t="shared" si="1"/>
        <v>106.60000000000001</v>
      </c>
      <c r="I46" s="35">
        <f t="shared" si="2"/>
        <v>84</v>
      </c>
      <c r="J46" s="36"/>
      <c r="K46" s="36">
        <f t="shared" si="10"/>
        <v>190.60000000000002</v>
      </c>
      <c r="L46" s="37"/>
    </row>
    <row r="47" spans="1:14" s="10" customFormat="1" ht="15.75" x14ac:dyDescent="0.25">
      <c r="A47" s="81" t="s">
        <v>89</v>
      </c>
      <c r="B47" s="31"/>
      <c r="C47" s="45"/>
      <c r="D47" s="33"/>
      <c r="E47" s="76"/>
      <c r="F47" s="34">
        <v>166</v>
      </c>
      <c r="G47" s="35">
        <v>318</v>
      </c>
      <c r="H47" s="34">
        <f t="shared" si="1"/>
        <v>16.600000000000001</v>
      </c>
      <c r="I47" s="35">
        <f t="shared" si="2"/>
        <v>31.8</v>
      </c>
      <c r="J47" s="36"/>
      <c r="K47" s="36">
        <f t="shared" si="10"/>
        <v>48.400000000000006</v>
      </c>
      <c r="L47" s="37"/>
    </row>
    <row r="48" spans="1:14" s="10" customFormat="1" ht="15.75" x14ac:dyDescent="0.25">
      <c r="A48" s="81" t="s">
        <v>90</v>
      </c>
      <c r="B48" s="31"/>
      <c r="C48" s="45"/>
      <c r="D48" s="33"/>
      <c r="E48" s="76"/>
      <c r="F48" s="34">
        <v>316</v>
      </c>
      <c r="G48" s="35">
        <v>2302</v>
      </c>
      <c r="H48" s="34">
        <f t="shared" si="1"/>
        <v>31.6</v>
      </c>
      <c r="I48" s="35">
        <f t="shared" si="2"/>
        <v>230.20000000000002</v>
      </c>
      <c r="J48" s="36"/>
      <c r="K48" s="36">
        <f t="shared" si="10"/>
        <v>261.8</v>
      </c>
      <c r="L48" s="37"/>
    </row>
    <row r="49" spans="1:14" s="10" customFormat="1" ht="15.75" x14ac:dyDescent="0.25">
      <c r="A49" s="81" t="s">
        <v>91</v>
      </c>
      <c r="B49" s="31"/>
      <c r="C49" s="45"/>
      <c r="D49" s="33"/>
      <c r="E49" s="76"/>
      <c r="F49" s="34">
        <v>1335</v>
      </c>
      <c r="G49" s="35">
        <v>3982</v>
      </c>
      <c r="H49" s="34">
        <f t="shared" si="1"/>
        <v>133.5</v>
      </c>
      <c r="I49" s="35">
        <f t="shared" si="2"/>
        <v>398.20000000000005</v>
      </c>
      <c r="J49" s="36"/>
      <c r="K49" s="36">
        <f t="shared" si="10"/>
        <v>531.70000000000005</v>
      </c>
      <c r="L49" s="37"/>
    </row>
    <row r="50" spans="1:14" s="10" customFormat="1" ht="15.75" x14ac:dyDescent="0.25">
      <c r="A50" s="81" t="s">
        <v>92</v>
      </c>
      <c r="B50" s="31"/>
      <c r="C50" s="45"/>
      <c r="D50" s="33"/>
      <c r="E50" s="76"/>
      <c r="F50" s="34">
        <v>1847</v>
      </c>
      <c r="G50" s="35">
        <v>1214</v>
      </c>
      <c r="H50" s="34">
        <f t="shared" si="1"/>
        <v>184.70000000000002</v>
      </c>
      <c r="I50" s="35">
        <f t="shared" si="2"/>
        <v>121.4</v>
      </c>
      <c r="J50" s="36"/>
      <c r="K50" s="36">
        <f t="shared" si="10"/>
        <v>306.10000000000002</v>
      </c>
      <c r="L50" s="37"/>
    </row>
    <row r="51" spans="1:14" s="10" customFormat="1" ht="15.75" x14ac:dyDescent="0.25">
      <c r="A51" s="81" t="s">
        <v>93</v>
      </c>
      <c r="B51" s="31"/>
      <c r="C51" s="45"/>
      <c r="D51" s="33"/>
      <c r="E51" s="76"/>
      <c r="F51" s="34">
        <v>0</v>
      </c>
      <c r="G51" s="35">
        <v>0</v>
      </c>
      <c r="H51" s="34">
        <f t="shared" si="1"/>
        <v>0</v>
      </c>
      <c r="I51" s="35">
        <f t="shared" si="2"/>
        <v>0</v>
      </c>
      <c r="J51" s="36"/>
      <c r="K51" s="36">
        <f t="shared" si="10"/>
        <v>0</v>
      </c>
      <c r="L51" s="37"/>
      <c r="N51" s="46"/>
    </row>
    <row r="52" spans="1:14" s="10" customFormat="1" ht="15.75" x14ac:dyDescent="0.25">
      <c r="A52" s="57" t="s">
        <v>40</v>
      </c>
      <c r="B52" s="31"/>
      <c r="C52" s="32">
        <v>0</v>
      </c>
      <c r="D52" s="33">
        <v>38</v>
      </c>
      <c r="E52" s="48"/>
      <c r="F52" s="34">
        <v>227</v>
      </c>
      <c r="G52" s="35">
        <v>258</v>
      </c>
      <c r="H52" s="34">
        <f t="shared" si="1"/>
        <v>22.700000000000003</v>
      </c>
      <c r="I52" s="35">
        <f t="shared" si="2"/>
        <v>25.8</v>
      </c>
      <c r="J52" s="36">
        <f>SUM(H52:I52)</f>
        <v>48.5</v>
      </c>
      <c r="K52" s="36"/>
      <c r="L52" s="37"/>
    </row>
    <row r="53" spans="1:14" s="10" customFormat="1" ht="15.75" x14ac:dyDescent="0.25">
      <c r="A53" s="41" t="s">
        <v>41</v>
      </c>
      <c r="B53" s="31"/>
      <c r="C53" s="32">
        <v>0</v>
      </c>
      <c r="D53" s="33">
        <v>54.5</v>
      </c>
      <c r="E53" s="48"/>
      <c r="F53" s="34">
        <v>0</v>
      </c>
      <c r="G53" s="35">
        <v>0</v>
      </c>
      <c r="H53" s="34">
        <f t="shared" si="1"/>
        <v>0</v>
      </c>
      <c r="I53" s="35">
        <f t="shared" si="2"/>
        <v>0</v>
      </c>
      <c r="J53" s="36"/>
      <c r="K53" s="36"/>
      <c r="L53" s="37"/>
    </row>
    <row r="54" spans="1:14" s="10" customFormat="1" ht="15.75" x14ac:dyDescent="0.25">
      <c r="A54" s="57" t="s">
        <v>42</v>
      </c>
      <c r="B54" s="31"/>
      <c r="C54" s="32">
        <v>0</v>
      </c>
      <c r="D54" s="33">
        <v>3</v>
      </c>
      <c r="E54" s="76">
        <v>0.33</v>
      </c>
      <c r="F54" s="34">
        <v>0</v>
      </c>
      <c r="G54" s="35">
        <v>0</v>
      </c>
      <c r="H54" s="34">
        <f t="shared" si="1"/>
        <v>0</v>
      </c>
      <c r="I54" s="35">
        <f t="shared" si="2"/>
        <v>0</v>
      </c>
      <c r="J54" s="36"/>
      <c r="K54" s="36"/>
      <c r="L54" s="37"/>
    </row>
    <row r="55" spans="1:14" s="10" customFormat="1" ht="15.75" x14ac:dyDescent="0.25">
      <c r="A55" s="57" t="s">
        <v>108</v>
      </c>
      <c r="B55" s="31"/>
      <c r="C55" s="32">
        <v>0</v>
      </c>
      <c r="D55" s="33">
        <v>83.67</v>
      </c>
      <c r="E55" s="76">
        <v>0.19</v>
      </c>
      <c r="F55" s="34">
        <v>3087</v>
      </c>
      <c r="G55" s="35">
        <v>832</v>
      </c>
      <c r="H55" s="34">
        <f t="shared" si="1"/>
        <v>308.70000000000005</v>
      </c>
      <c r="I55" s="35">
        <f t="shared" si="2"/>
        <v>83.2</v>
      </c>
      <c r="J55" s="36">
        <f>SUM(H55:I55)</f>
        <v>391.90000000000003</v>
      </c>
      <c r="K55" s="36"/>
      <c r="L55" s="37"/>
    </row>
    <row r="56" spans="1:14" s="10" customFormat="1" ht="15.75" x14ac:dyDescent="0.25">
      <c r="A56" s="57" t="s">
        <v>43</v>
      </c>
      <c r="B56" s="31">
        <v>24</v>
      </c>
      <c r="C56" s="32">
        <v>0</v>
      </c>
      <c r="D56" s="33">
        <v>294.5</v>
      </c>
      <c r="E56" s="79">
        <v>0.11</v>
      </c>
      <c r="F56" s="34">
        <v>4583</v>
      </c>
      <c r="G56" s="35">
        <v>1767</v>
      </c>
      <c r="H56" s="34">
        <f t="shared" si="1"/>
        <v>458.3</v>
      </c>
      <c r="I56" s="35">
        <f t="shared" si="2"/>
        <v>176.70000000000002</v>
      </c>
      <c r="J56" s="36"/>
      <c r="K56" s="36">
        <f>SUM(H56:I56)</f>
        <v>635</v>
      </c>
      <c r="L56" s="37"/>
    </row>
    <row r="57" spans="1:14" s="10" customFormat="1" ht="15.75" x14ac:dyDescent="0.25">
      <c r="A57" s="57" t="s">
        <v>87</v>
      </c>
      <c r="B57" s="31">
        <v>41</v>
      </c>
      <c r="C57" s="32">
        <v>0</v>
      </c>
      <c r="D57" s="33">
        <v>494.5</v>
      </c>
      <c r="E57" s="79">
        <v>0.08</v>
      </c>
      <c r="F57" s="34">
        <v>4087</v>
      </c>
      <c r="G57" s="35">
        <v>1757</v>
      </c>
      <c r="H57" s="34">
        <f t="shared" si="1"/>
        <v>408.70000000000005</v>
      </c>
      <c r="I57" s="35">
        <f t="shared" si="2"/>
        <v>175.70000000000002</v>
      </c>
      <c r="J57" s="36"/>
      <c r="K57" s="36">
        <f>SUM(H57:I57)</f>
        <v>584.40000000000009</v>
      </c>
      <c r="L57" s="37"/>
    </row>
    <row r="58" spans="1:14" s="10" customFormat="1" ht="15.75" x14ac:dyDescent="0.25">
      <c r="A58" s="57" t="s">
        <v>61</v>
      </c>
      <c r="B58" s="31"/>
      <c r="C58" s="32">
        <v>0</v>
      </c>
      <c r="D58" s="33">
        <v>66.55</v>
      </c>
      <c r="E58" s="76">
        <v>0.08</v>
      </c>
      <c r="F58" s="34">
        <v>0</v>
      </c>
      <c r="G58" s="35">
        <v>0</v>
      </c>
      <c r="H58" s="34">
        <f t="shared" si="1"/>
        <v>0</v>
      </c>
      <c r="I58" s="35">
        <f t="shared" si="2"/>
        <v>0</v>
      </c>
      <c r="J58" s="36"/>
      <c r="K58" s="36"/>
      <c r="L58" s="37"/>
      <c r="N58" s="38"/>
    </row>
    <row r="59" spans="1:14" s="10" customFormat="1" ht="15.75" x14ac:dyDescent="0.25">
      <c r="A59" s="81" t="s">
        <v>44</v>
      </c>
      <c r="B59" s="31"/>
      <c r="C59" s="32">
        <v>0</v>
      </c>
      <c r="D59" s="33">
        <v>213.64</v>
      </c>
      <c r="E59" s="41"/>
      <c r="F59" s="34">
        <v>28973</v>
      </c>
      <c r="G59" s="35">
        <v>18925</v>
      </c>
      <c r="H59" s="34">
        <f t="shared" si="1"/>
        <v>2897.3</v>
      </c>
      <c r="I59" s="35">
        <f t="shared" si="2"/>
        <v>1892.5</v>
      </c>
      <c r="J59" s="36">
        <f t="shared" ref="J59:J64" si="11">SUM(H59:I59)</f>
        <v>4789.8</v>
      </c>
      <c r="K59" s="36"/>
      <c r="L59" s="37"/>
    </row>
    <row r="60" spans="1:14" s="10" customFormat="1" ht="15.75" x14ac:dyDescent="0.25">
      <c r="A60" s="57" t="s">
        <v>62</v>
      </c>
      <c r="B60" s="31">
        <v>78</v>
      </c>
      <c r="C60" s="32">
        <v>0</v>
      </c>
      <c r="D60" s="33">
        <v>541.76</v>
      </c>
      <c r="E60" s="79">
        <v>7.0000000000000007E-2</v>
      </c>
      <c r="F60" s="34">
        <v>6865</v>
      </c>
      <c r="G60" s="35">
        <v>4900</v>
      </c>
      <c r="H60" s="34">
        <f t="shared" si="1"/>
        <v>686.5</v>
      </c>
      <c r="I60" s="35">
        <f t="shared" si="2"/>
        <v>490</v>
      </c>
      <c r="J60" s="36"/>
      <c r="K60" s="36">
        <f>SUM(H60:I60)</f>
        <v>1176.5</v>
      </c>
      <c r="L60" s="37"/>
    </row>
    <row r="61" spans="1:14" s="10" customFormat="1" ht="15.75" x14ac:dyDescent="0.25">
      <c r="A61" s="57" t="s">
        <v>45</v>
      </c>
      <c r="B61" s="31">
        <v>193</v>
      </c>
      <c r="C61" s="32">
        <v>0</v>
      </c>
      <c r="D61" s="33">
        <v>4188.54</v>
      </c>
      <c r="E61" s="76"/>
      <c r="F61" s="34">
        <v>31467</v>
      </c>
      <c r="G61" s="35">
        <v>23593</v>
      </c>
      <c r="H61" s="34">
        <f t="shared" si="1"/>
        <v>3146.7000000000003</v>
      </c>
      <c r="I61" s="35">
        <f t="shared" si="2"/>
        <v>2359.3000000000002</v>
      </c>
      <c r="J61" s="36">
        <f t="shared" si="11"/>
        <v>5506</v>
      </c>
      <c r="K61" s="36"/>
      <c r="L61" s="37"/>
    </row>
    <row r="62" spans="1:14" s="10" customFormat="1" ht="15.75" x14ac:dyDescent="0.25">
      <c r="A62" s="57" t="s">
        <v>109</v>
      </c>
      <c r="B62" s="31"/>
      <c r="C62" s="32">
        <v>0</v>
      </c>
      <c r="D62" s="33">
        <v>135.72</v>
      </c>
      <c r="E62" s="76">
        <v>0.08</v>
      </c>
      <c r="F62" s="34">
        <v>1383</v>
      </c>
      <c r="G62" s="35">
        <v>881</v>
      </c>
      <c r="H62" s="34">
        <f t="shared" si="1"/>
        <v>138.30000000000001</v>
      </c>
      <c r="I62" s="35">
        <f t="shared" si="2"/>
        <v>88.100000000000009</v>
      </c>
      <c r="J62" s="36">
        <f t="shared" si="11"/>
        <v>226.40000000000003</v>
      </c>
      <c r="K62" s="36"/>
      <c r="L62" s="37"/>
    </row>
    <row r="63" spans="1:14" s="10" customFormat="1" ht="15.75" x14ac:dyDescent="0.25">
      <c r="A63" s="81" t="s">
        <v>46</v>
      </c>
      <c r="B63" s="31"/>
      <c r="C63" s="32">
        <v>0</v>
      </c>
      <c r="D63" s="33">
        <v>185.56</v>
      </c>
      <c r="E63" s="41"/>
      <c r="F63" s="34">
        <v>2770</v>
      </c>
      <c r="G63" s="35">
        <v>1893</v>
      </c>
      <c r="H63" s="34">
        <f t="shared" si="1"/>
        <v>277</v>
      </c>
      <c r="I63" s="35">
        <f t="shared" si="2"/>
        <v>189.3</v>
      </c>
      <c r="J63" s="36">
        <f t="shared" si="11"/>
        <v>466.3</v>
      </c>
      <c r="K63" s="36"/>
      <c r="L63" s="37"/>
    </row>
    <row r="64" spans="1:14" s="10" customFormat="1" ht="15.75" x14ac:dyDescent="0.25">
      <c r="A64" s="81" t="s">
        <v>47</v>
      </c>
      <c r="B64" s="31"/>
      <c r="C64" s="32">
        <v>0</v>
      </c>
      <c r="D64" s="33">
        <v>10.42</v>
      </c>
      <c r="E64" s="41"/>
      <c r="F64" s="34">
        <v>6447</v>
      </c>
      <c r="G64" s="35">
        <v>1806</v>
      </c>
      <c r="H64" s="34">
        <f t="shared" si="1"/>
        <v>644.70000000000005</v>
      </c>
      <c r="I64" s="35">
        <f t="shared" si="2"/>
        <v>180.60000000000002</v>
      </c>
      <c r="J64" s="36">
        <f t="shared" si="11"/>
        <v>825.30000000000007</v>
      </c>
      <c r="K64" s="36"/>
      <c r="L64" s="37"/>
    </row>
    <row r="65" spans="1:44" s="10" customFormat="1" ht="14.25" customHeight="1" x14ac:dyDescent="0.25">
      <c r="A65" s="57" t="s">
        <v>48</v>
      </c>
      <c r="B65" s="31">
        <v>70</v>
      </c>
      <c r="C65" s="32">
        <v>0</v>
      </c>
      <c r="D65" s="33">
        <v>187.95</v>
      </c>
      <c r="E65" s="79">
        <v>0.18</v>
      </c>
      <c r="F65" s="34">
        <v>9482</v>
      </c>
      <c r="G65" s="35">
        <v>9547</v>
      </c>
      <c r="H65" s="34">
        <f t="shared" si="1"/>
        <v>948.2</v>
      </c>
      <c r="I65" s="35">
        <f t="shared" si="2"/>
        <v>954.7</v>
      </c>
      <c r="J65" s="36"/>
      <c r="K65" s="36">
        <f>SUM(H65:I65)</f>
        <v>1902.9</v>
      </c>
      <c r="L65" s="37"/>
    </row>
    <row r="66" spans="1:44" s="10" customFormat="1" ht="15.75" x14ac:dyDescent="0.25">
      <c r="A66" s="57" t="s">
        <v>56</v>
      </c>
      <c r="B66" s="31">
        <v>7</v>
      </c>
      <c r="C66" s="32">
        <v>0</v>
      </c>
      <c r="D66" s="33">
        <v>87.59</v>
      </c>
      <c r="E66" s="79">
        <v>7.0000000000000007E-2</v>
      </c>
      <c r="F66" s="34">
        <v>2967</v>
      </c>
      <c r="G66" s="35">
        <v>2910</v>
      </c>
      <c r="H66" s="34">
        <f t="shared" si="1"/>
        <v>296.7</v>
      </c>
      <c r="I66" s="35">
        <f t="shared" si="2"/>
        <v>291</v>
      </c>
      <c r="J66" s="36"/>
      <c r="K66" s="36">
        <f>SUM(H66:I66)</f>
        <v>587.70000000000005</v>
      </c>
      <c r="L66" s="37"/>
    </row>
    <row r="67" spans="1:44" s="10" customFormat="1" ht="15.75" x14ac:dyDescent="0.25">
      <c r="A67" s="57" t="s">
        <v>49</v>
      </c>
      <c r="B67" s="31">
        <v>174</v>
      </c>
      <c r="C67" s="32">
        <v>0</v>
      </c>
      <c r="D67" s="33">
        <v>2852</v>
      </c>
      <c r="E67" s="76">
        <v>0.05</v>
      </c>
      <c r="F67" s="34">
        <v>20574</v>
      </c>
      <c r="G67" s="35">
        <v>16448</v>
      </c>
      <c r="H67" s="34">
        <f t="shared" si="1"/>
        <v>2057.4</v>
      </c>
      <c r="I67" s="35">
        <f t="shared" si="2"/>
        <v>1644.8000000000002</v>
      </c>
      <c r="J67" s="36">
        <f t="shared" ref="J67:J69" si="12">SUM(H67:I67)</f>
        <v>3702.2000000000003</v>
      </c>
      <c r="K67" s="36"/>
      <c r="L67" s="37"/>
    </row>
    <row r="68" spans="1:44" s="10" customFormat="1" ht="15.75" x14ac:dyDescent="0.25">
      <c r="A68" s="57" t="s">
        <v>103</v>
      </c>
      <c r="B68" s="31">
        <v>43</v>
      </c>
      <c r="C68" s="32">
        <v>0</v>
      </c>
      <c r="D68" s="33">
        <v>516.66</v>
      </c>
      <c r="E68" s="79">
        <v>0.11</v>
      </c>
      <c r="F68" s="34">
        <v>18364</v>
      </c>
      <c r="G68" s="35">
        <v>6541</v>
      </c>
      <c r="H68" s="34">
        <f t="shared" si="1"/>
        <v>1836.4</v>
      </c>
      <c r="I68" s="35">
        <f t="shared" si="2"/>
        <v>654.1</v>
      </c>
      <c r="J68" s="36"/>
      <c r="K68" s="36">
        <f>SUM(H68:I68)</f>
        <v>2490.5</v>
      </c>
      <c r="L68" s="37"/>
    </row>
    <row r="69" spans="1:44" s="10" customFormat="1" ht="16.5" thickBot="1" x14ac:dyDescent="0.3">
      <c r="A69" s="57" t="s">
        <v>50</v>
      </c>
      <c r="B69" s="31">
        <v>164</v>
      </c>
      <c r="C69" s="32">
        <v>0</v>
      </c>
      <c r="D69" s="33">
        <v>200.62</v>
      </c>
      <c r="E69" s="76">
        <v>0.83</v>
      </c>
      <c r="F69" s="34">
        <v>4654</v>
      </c>
      <c r="G69" s="35">
        <v>3008</v>
      </c>
      <c r="H69" s="34">
        <f t="shared" ref="H69" si="13">F69*0.1</f>
        <v>465.40000000000003</v>
      </c>
      <c r="I69" s="35">
        <f t="shared" ref="I69" si="14">G69*0.1</f>
        <v>300.8</v>
      </c>
      <c r="J69" s="36">
        <f t="shared" si="12"/>
        <v>766.2</v>
      </c>
      <c r="K69" s="36"/>
      <c r="L69" s="37"/>
    </row>
    <row r="70" spans="1:44" s="56" customFormat="1" ht="16.5" thickBot="1" x14ac:dyDescent="0.3">
      <c r="A70" s="49" t="s">
        <v>51</v>
      </c>
      <c r="B70" s="49">
        <f>SUM(B10:B69)</f>
        <v>1789</v>
      </c>
      <c r="C70" s="49">
        <v>0</v>
      </c>
      <c r="D70" s="50">
        <f>SUM(D10:D69)</f>
        <v>23633.230000000003</v>
      </c>
      <c r="E70" s="51">
        <f>B70/D70</f>
        <v>7.5698497412330007E-2</v>
      </c>
      <c r="F70" s="52">
        <f t="shared" ref="F70:I70" si="15">SUM(F10:F69)</f>
        <v>524288</v>
      </c>
      <c r="G70" s="52">
        <f>SUM(G10:G69)</f>
        <v>385879</v>
      </c>
      <c r="H70" s="52">
        <f t="shared" si="15"/>
        <v>52428.799999999988</v>
      </c>
      <c r="I70" s="52">
        <f t="shared" si="15"/>
        <v>38587.900000000009</v>
      </c>
      <c r="J70" s="53">
        <f>SUM(J10:J69)</f>
        <v>24333</v>
      </c>
      <c r="K70" s="54">
        <f>SUM(K10:K69)</f>
        <v>66683.7</v>
      </c>
      <c r="L70" s="37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</row>
    <row r="71" spans="1:44" s="60" customFormat="1" ht="15.75" hidden="1" x14ac:dyDescent="0.25">
      <c r="A71" s="57" t="s">
        <v>52</v>
      </c>
      <c r="B71" s="58"/>
      <c r="C71" s="58"/>
      <c r="D71" s="58"/>
      <c r="E71" s="58"/>
      <c r="F71" s="58"/>
      <c r="G71" s="58"/>
      <c r="H71" s="58"/>
      <c r="I71" s="58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59"/>
      <c r="AO71" s="59"/>
      <c r="AP71" s="59"/>
      <c r="AQ71" s="59"/>
      <c r="AR71" s="59"/>
    </row>
    <row r="72" spans="1:44" s="63" customFormat="1" ht="15.75" hidden="1" x14ac:dyDescent="0.25">
      <c r="A72" s="57" t="s">
        <v>53</v>
      </c>
      <c r="B72" s="58"/>
      <c r="C72" s="58"/>
      <c r="D72" s="58"/>
      <c r="E72" s="10"/>
      <c r="F72" s="61"/>
      <c r="G72" s="61"/>
      <c r="H72" s="10"/>
      <c r="I72" s="38"/>
      <c r="J72" s="10"/>
      <c r="K72" s="10"/>
      <c r="L72" s="62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</row>
    <row r="73" spans="1:44" s="63" customFormat="1" ht="15.75" hidden="1" x14ac:dyDescent="0.25">
      <c r="A73" s="57" t="s">
        <v>63</v>
      </c>
      <c r="B73" s="58"/>
      <c r="C73" s="58"/>
      <c r="D73" s="58"/>
      <c r="E73" s="58"/>
      <c r="F73" s="64"/>
      <c r="G73" s="64"/>
      <c r="H73" s="58"/>
      <c r="I73" s="65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</row>
    <row r="74" spans="1:44" s="10" customFormat="1" ht="15.75" hidden="1" x14ac:dyDescent="0.25">
      <c r="A74" s="30" t="s">
        <v>107</v>
      </c>
      <c r="D74" s="38"/>
      <c r="G74" s="47"/>
    </row>
    <row r="75" spans="1:44" s="10" customFormat="1" ht="16.5" hidden="1" thickBot="1" x14ac:dyDescent="0.3"/>
    <row r="76" spans="1:44" s="10" customFormat="1" ht="17.25" hidden="1" thickTop="1" thickBot="1" x14ac:dyDescent="0.3">
      <c r="E76" s="1"/>
      <c r="F76" s="2" t="s">
        <v>58</v>
      </c>
      <c r="G76" s="3">
        <f>SUM(F70:G70)</f>
        <v>910167</v>
      </c>
      <c r="H76" s="4">
        <v>0.1</v>
      </c>
      <c r="I76" s="3">
        <f>SUM(H70:I70)</f>
        <v>91016.7</v>
      </c>
      <c r="J76" s="2" t="s">
        <v>59</v>
      </c>
      <c r="K76" s="5">
        <f>SUM(J70:K70)</f>
        <v>91016.7</v>
      </c>
      <c r="L76" s="46"/>
    </row>
    <row r="77" spans="1:44" s="10" customFormat="1" ht="17.25" hidden="1" thickTop="1" thickBot="1" x14ac:dyDescent="0.3">
      <c r="I77" s="3">
        <f>SUM(H10:I69)</f>
        <v>91016.700000000012</v>
      </c>
      <c r="K77" s="5">
        <f>SUM(J10:K69)</f>
        <v>91016.699999999983</v>
      </c>
      <c r="L77" s="46"/>
    </row>
  </sheetData>
  <mergeCells count="3">
    <mergeCell ref="A1:K1"/>
    <mergeCell ref="A2:K2"/>
    <mergeCell ref="A3:K3"/>
  </mergeCells>
  <printOptions horizontalCentered="1" gridLines="1"/>
  <pageMargins left="0.5" right="0.5" top="0.5" bottom="0.75" header="0.25" footer="0.43"/>
  <pageSetup scale="64" orientation="portrait" r:id="rId1"/>
  <headerFooter alignWithMargins="0"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FB09-5790-4A0C-BD0D-2BD2E006FB2B}">
  <dimension ref="A1:C24"/>
  <sheetViews>
    <sheetView workbookViewId="0">
      <selection activeCell="C33" sqref="C33"/>
    </sheetView>
  </sheetViews>
  <sheetFormatPr defaultColWidth="9.140625" defaultRowHeight="12.75" x14ac:dyDescent="0.2"/>
  <cols>
    <col min="1" max="1" width="16" style="66" bestFit="1" customWidth="1"/>
    <col min="2" max="2" width="0.85546875" style="66" customWidth="1"/>
    <col min="3" max="3" width="15.85546875" style="68" bestFit="1" customWidth="1"/>
    <col min="4" max="16384" width="9.140625" style="66"/>
  </cols>
  <sheetData>
    <row r="1" spans="1:3" x14ac:dyDescent="0.2">
      <c r="A1" s="70" t="s">
        <v>84</v>
      </c>
      <c r="B1" s="70"/>
      <c r="C1" s="71" t="s">
        <v>86</v>
      </c>
    </row>
    <row r="2" spans="1:3" x14ac:dyDescent="0.2">
      <c r="A2" s="67" t="s">
        <v>64</v>
      </c>
      <c r="C2" s="68">
        <v>56</v>
      </c>
    </row>
    <row r="3" spans="1:3" x14ac:dyDescent="0.2">
      <c r="A3" s="67" t="s">
        <v>65</v>
      </c>
      <c r="C3" s="68">
        <v>6</v>
      </c>
    </row>
    <row r="4" spans="1:3" x14ac:dyDescent="0.2">
      <c r="A4" s="67" t="s">
        <v>66</v>
      </c>
      <c r="C4" s="68">
        <v>14</v>
      </c>
    </row>
    <row r="5" spans="1:3" x14ac:dyDescent="0.2">
      <c r="A5" s="67" t="s">
        <v>67</v>
      </c>
      <c r="C5" s="68">
        <v>104</v>
      </c>
    </row>
    <row r="6" spans="1:3" x14ac:dyDescent="0.2">
      <c r="A6" s="67" t="s">
        <v>68</v>
      </c>
      <c r="C6" s="68">
        <v>34</v>
      </c>
    </row>
    <row r="7" spans="1:3" x14ac:dyDescent="0.2">
      <c r="A7" s="67" t="s">
        <v>69</v>
      </c>
      <c r="C7" s="68">
        <v>90</v>
      </c>
    </row>
    <row r="8" spans="1:3" x14ac:dyDescent="0.2">
      <c r="A8" s="67" t="s">
        <v>70</v>
      </c>
      <c r="C8" s="68">
        <v>88</v>
      </c>
    </row>
    <row r="9" spans="1:3" x14ac:dyDescent="0.2">
      <c r="A9" s="67" t="s">
        <v>71</v>
      </c>
      <c r="C9" s="68">
        <v>77</v>
      </c>
    </row>
    <row r="10" spans="1:3" x14ac:dyDescent="0.2">
      <c r="A10" s="67" t="s">
        <v>72</v>
      </c>
      <c r="C10" s="68">
        <v>84</v>
      </c>
    </row>
    <row r="11" spans="1:3" x14ac:dyDescent="0.2">
      <c r="A11" s="67" t="s">
        <v>73</v>
      </c>
      <c r="C11" s="68">
        <v>24</v>
      </c>
    </row>
    <row r="12" spans="1:3" x14ac:dyDescent="0.2">
      <c r="A12" s="67" t="s">
        <v>74</v>
      </c>
      <c r="C12" s="68">
        <v>33</v>
      </c>
    </row>
    <row r="13" spans="1:3" x14ac:dyDescent="0.2">
      <c r="A13" s="67" t="s">
        <v>75</v>
      </c>
      <c r="C13" s="68">
        <v>2</v>
      </c>
    </row>
    <row r="14" spans="1:3" x14ac:dyDescent="0.2">
      <c r="A14" s="67" t="s">
        <v>76</v>
      </c>
      <c r="C14" s="68">
        <v>199</v>
      </c>
    </row>
    <row r="15" spans="1:3" x14ac:dyDescent="0.2">
      <c r="A15" s="67" t="s">
        <v>77</v>
      </c>
      <c r="C15" s="68">
        <v>113</v>
      </c>
    </row>
    <row r="16" spans="1:3" x14ac:dyDescent="0.2">
      <c r="A16" s="67" t="s">
        <v>78</v>
      </c>
      <c r="C16" s="68">
        <v>12</v>
      </c>
    </row>
    <row r="17" spans="1:3" x14ac:dyDescent="0.2">
      <c r="A17" s="67" t="s">
        <v>79</v>
      </c>
      <c r="C17" s="68">
        <v>59</v>
      </c>
    </row>
    <row r="18" spans="1:3" x14ac:dyDescent="0.2">
      <c r="A18" s="67" t="s">
        <v>80</v>
      </c>
      <c r="C18" s="68">
        <v>26</v>
      </c>
    </row>
    <row r="19" spans="1:3" x14ac:dyDescent="0.2">
      <c r="A19" s="67" t="s">
        <v>81</v>
      </c>
      <c r="C19" s="68">
        <v>49</v>
      </c>
    </row>
    <row r="20" spans="1:3" x14ac:dyDescent="0.2">
      <c r="A20" s="67" t="s">
        <v>82</v>
      </c>
      <c r="C20" s="68">
        <v>156</v>
      </c>
    </row>
    <row r="21" spans="1:3" x14ac:dyDescent="0.2">
      <c r="A21" s="72" t="s">
        <v>83</v>
      </c>
      <c r="B21" s="72"/>
      <c r="C21" s="73">
        <v>30</v>
      </c>
    </row>
    <row r="22" spans="1:3" x14ac:dyDescent="0.2">
      <c r="C22" s="69">
        <f>SUM(C2:C21)</f>
        <v>1256</v>
      </c>
    </row>
    <row r="24" spans="1:3" x14ac:dyDescent="0.2">
      <c r="A24" s="66" t="s">
        <v>85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089ADFF3DE24495278AFAE642275F" ma:contentTypeVersion="11" ma:contentTypeDescription="Create a new document." ma:contentTypeScope="" ma:versionID="9496098af8692915ad9e29af20d559be">
  <xsd:schema xmlns:xsd="http://www.w3.org/2001/XMLSchema" xmlns:xs="http://www.w3.org/2001/XMLSchema" xmlns:p="http://schemas.microsoft.com/office/2006/metadata/properties" xmlns:ns1="http://schemas.microsoft.com/sharepoint/v3" xmlns:ns3="67643776-177d-4699-a034-a3faf5eb922a" xmlns:ns4="d8c8923b-3461-4e04-964c-24784cae936d" targetNamespace="http://schemas.microsoft.com/office/2006/metadata/properties" ma:root="true" ma:fieldsID="b5ccb3f9e31e1200549e85f63a34cb3a" ns1:_="" ns3:_="" ns4:_="">
    <xsd:import namespace="http://schemas.microsoft.com/sharepoint/v3"/>
    <xsd:import namespace="67643776-177d-4699-a034-a3faf5eb922a"/>
    <xsd:import namespace="d8c8923b-3461-4e04-964c-24784cae936d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43776-177d-4699-a034-a3faf5eb92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8923b-3461-4e04-964c-24784cae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1E41E5-E1B6-4FFB-AE0A-3D564C37D8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643776-177d-4699-a034-a3faf5eb922a"/>
    <ds:schemaRef ds:uri="d8c8923b-3461-4e04-964c-24784cae9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74C558-085D-4176-937C-5E3E09C32F11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67643776-177d-4699-a034-a3faf5eb922a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sharepoint/v3"/>
    <ds:schemaRef ds:uri="d8c8923b-3461-4e04-964c-24784cae936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239D08-E671-4244-8369-6F2BC1C9B7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Auto Discount</vt:lpstr>
      <vt:lpstr>Sheet1</vt:lpstr>
      <vt:lpstr>'Auto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2025-06-25T18:58:07Z</cp:lastPrinted>
  <dcterms:created xsi:type="dcterms:W3CDTF">2009-06-30T23:10:18Z</dcterms:created>
  <dcterms:modified xsi:type="dcterms:W3CDTF">2025-06-25T19:02:47Z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0x010100DD1089ADFF3DE24495278AFAE642275F</vt:lpwstr>
  </property>
</Properties>
</file>