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tate\doa\DOA_SFSD\SAB\SAFRS\Compliance\GASB Statements\GASB 87\Lease Accounting Training Materials - 2025 Spring\"/>
    </mc:Choice>
  </mc:AlternateContent>
  <xr:revisionPtr revIDLastSave="0" documentId="13_ncr:1_{82850EE0-5C1C-4FE2-94ED-9952590B999A}"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C15" i="1"/>
  <c r="D17" i="1"/>
  <c r="D36" i="1"/>
  <c r="D35" i="1" s="1"/>
  <c r="B20" i="1"/>
  <c r="C19" i="1" s="1"/>
  <c r="D19" i="1" s="1"/>
  <c r="D34" i="1" l="1"/>
  <c r="C18" i="1"/>
  <c r="D18" i="1" s="1"/>
  <c r="C17" i="1"/>
  <c r="C16" i="1"/>
  <c r="D16" i="1" s="1"/>
  <c r="C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tc={0B74ADF7-8DD4-46EA-836D-3A52B9A3B0E8}</author>
  </authors>
  <commentList>
    <comment ref="B14" authorId="0" shapeId="0" xr:uid="{0B74ADF7-8DD4-46EA-836D-3A52B9A3B0E8}">
      <text>
        <t>[Threaded comment]
Your version of Excel allows you to read this threaded comment; however, any edits to it will get removed if the file is opened in a newer version of Excel. Learn more: https://go.microsoft.com/fwlink/?linkid=870924
Comment:
    Agency can reallocate the lease payments as long as the total matches the lease schedule.</t>
      </text>
    </comment>
  </commentList>
</comments>
</file>

<file path=xl/sharedStrings.xml><?xml version="1.0" encoding="utf-8"?>
<sst xmlns="http://schemas.openxmlformats.org/spreadsheetml/2006/main" count="80" uniqueCount="72">
  <si>
    <t>(1)</t>
  </si>
  <si>
    <t>(2)</t>
  </si>
  <si>
    <t>amortization</t>
  </si>
  <si>
    <t>obligation reduction</t>
  </si>
  <si>
    <t>(3)</t>
  </si>
  <si>
    <t>ROU asset and liability creation</t>
  </si>
  <si>
    <t>Fund</t>
  </si>
  <si>
    <t>01100</t>
  </si>
  <si>
    <t>02xx1</t>
  </si>
  <si>
    <t>02xx2</t>
  </si>
  <si>
    <t>03xx1</t>
  </si>
  <si>
    <t>03xx2</t>
  </si>
  <si>
    <t>For example, in FY24, lease #1 has a lease schedule $10,000 per month for 12 months.</t>
  </si>
  <si>
    <t>The total of the lease payments is $120,000.</t>
  </si>
  <si>
    <t>manual entry</t>
  </si>
  <si>
    <t>Formula driven</t>
  </si>
  <si>
    <t>69502: in the ACTUALS ledger that offsets with 69503</t>
  </si>
  <si>
    <t xml:space="preserve">69503: Always in the ACTUALS ledger and allocated based on 69501%. The total 69503 of all governmental funds matches the interest from all governmental fund lease schedules. </t>
  </si>
  <si>
    <t>69502: in the ENTITYWIDE ledger that matches the true principal per schedule, or equals the total 69501 subtracting the total 69503, or the balances in 69502 in both ledgers combined should offset with the total 69501</t>
  </si>
  <si>
    <t>For this example,</t>
  </si>
  <si>
    <t>Account</t>
  </si>
  <si>
    <t>Ledger</t>
  </si>
  <si>
    <t>Amount</t>
  </si>
  <si>
    <t>ACTUALS</t>
  </si>
  <si>
    <t>multiple</t>
  </si>
  <si>
    <t>GF</t>
  </si>
  <si>
    <t>ENTITYWIDE</t>
  </si>
  <si>
    <t>Budget</t>
  </si>
  <si>
    <t>Bluebook schedule</t>
  </si>
  <si>
    <t>Budgeted</t>
  </si>
  <si>
    <t>Nonbudgeted</t>
  </si>
  <si>
    <t>Schedule of total expenditures &amp; transfers-out, Program expenditures, Debt service (both principal and interest amounts are included as budgeted)</t>
  </si>
  <si>
    <t>Schedule of total expenditures &amp; transfers-out, Nonbudgeted expenditures effect is $0</t>
  </si>
  <si>
    <t>No effect on the bluebook schedule</t>
  </si>
  <si>
    <t>69501: Always in the ACTUALS ledger. The total 69501 of all governmental funds matches the total of principal and interest from all governmental fund lease schedules, if not, maybe 6341x or other coding errors or lease schedule errors, etc</t>
  </si>
  <si>
    <t>In the LA module, the cost distribution is 100% to GF.</t>
  </si>
  <si>
    <t>The ENTITYWIDE ledger activity includes the belows and is in GF:</t>
  </si>
  <si>
    <t>debit 183x ROU asset and credit 2104B standard lease</t>
  </si>
  <si>
    <t>debit 62877A amortization and credit 183x accumulated amortization</t>
  </si>
  <si>
    <t>debit 2104B standard lease and credit 69502 principal offset NB</t>
  </si>
  <si>
    <t>For this example, the account balance in 69502 in the ENTITYWIDE ledger is $95,000 per schedule and it's in GF.</t>
  </si>
  <si>
    <t>Percent based on 69501%</t>
  </si>
  <si>
    <t>Lease amount in 69501</t>
  </si>
  <si>
    <t>Interest amount in 69503 associated with lease amount</t>
  </si>
  <si>
    <t>Agency needs to book a journal for the interest adjustment in the ACTUALS ledger, debit 69503 and credit 69502, at FYE</t>
  </si>
  <si>
    <t>The goal for the account balance in 695xx for the governmental fund leases :</t>
  </si>
  <si>
    <t>State ACFR</t>
  </si>
  <si>
    <t>69501 and 69502 roll up to Debt Service Principal</t>
  </si>
  <si>
    <t>69503 rolls up to Debt Service Interest</t>
  </si>
  <si>
    <t>to show Debt Service Principal as reduction of liability</t>
  </si>
  <si>
    <t>GASB 87 lease</t>
  </si>
  <si>
    <t>GASB 94 SBITA</t>
  </si>
  <si>
    <t>2104B</t>
  </si>
  <si>
    <t>2104F</t>
  </si>
  <si>
    <t>2124B</t>
  </si>
  <si>
    <t>2124F</t>
  </si>
  <si>
    <t>183x</t>
  </si>
  <si>
    <t>184x</t>
  </si>
  <si>
    <t>62877A</t>
  </si>
  <si>
    <t>62877B</t>
  </si>
  <si>
    <t>ROU asset</t>
  </si>
  <si>
    <t>ROU liability noncurrent</t>
  </si>
  <si>
    <t>ROU liability current</t>
  </si>
  <si>
    <t>ROU amortization</t>
  </si>
  <si>
    <t>Lease payment</t>
  </si>
  <si>
    <t>Lease principal offset (interest offset too)</t>
  </si>
  <si>
    <t>Lease interest</t>
  </si>
  <si>
    <t>Variable lease expense</t>
  </si>
  <si>
    <t>Use for and account range</t>
  </si>
  <si>
    <t>If the AP Integration is checked, the LA setting for lease payments in the ACTUALS ledger is in GF by default. Agency can reallocate the lease payment costs to multiple funds that the budget authority allows.</t>
  </si>
  <si>
    <t>The total interest in FY24 per the lease schedule is $25,000.</t>
  </si>
  <si>
    <t>In this case, this agency has recorded lease amount in 69501 with matching lease interest in 69503 in the ACTUALS ledger for the above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</si>
</sst>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 x14ac:knownFonts="1">
    <font>
      <sz val="11"/>
      <color theme="1"/>
      <name val="Calibri"/>
      <family val="2"/>
      <scheme val="minor"/>
    </font>
    <font>
      <sz val="11"/>
      <color theme="1"/>
      <name val="Calibri"/>
      <family val="2"/>
      <scheme val="minor"/>
    </font>
    <font>
      <b/>
      <sz val="11"/>
      <color rgb="FFFF0000"/>
      <name val="Calibri"/>
      <family val="2"/>
      <scheme val="minor"/>
    </font>
    <font>
      <b/>
      <sz val="11"/>
      <color rgb="FF7030A0"/>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39997558519241921"/>
        <bgColor indexed="64"/>
      </patternFill>
    </fill>
    <fill>
      <patternFill patternType="solid">
        <fgColor rgb="FF00B0F0"/>
        <bgColor indexed="64"/>
      </patternFill>
    </fill>
    <fill>
      <patternFill patternType="solid">
        <fgColor theme="4" tint="0.39997558519241921"/>
        <bgColor indexed="64"/>
      </patternFill>
    </fill>
  </fills>
  <borders count="11">
    <border>
      <left/>
      <right/>
      <top/>
      <bottom/>
      <diagonal/>
    </border>
    <border>
      <left/>
      <right/>
      <top style="thin">
        <color indexed="64"/>
      </top>
      <bottom/>
      <diagonal/>
    </border>
    <border>
      <left/>
      <right/>
      <top/>
      <bottom style="thin">
        <color indexed="64"/>
      </bottom>
      <diagonal/>
    </border>
    <border>
      <left style="thick">
        <color rgb="FFFF00FF"/>
      </left>
      <right/>
      <top style="thick">
        <color rgb="FFFF00FF"/>
      </top>
      <bottom/>
      <diagonal/>
    </border>
    <border>
      <left/>
      <right/>
      <top style="thick">
        <color rgb="FFFF00FF"/>
      </top>
      <bottom/>
      <diagonal/>
    </border>
    <border>
      <left/>
      <right style="thick">
        <color rgb="FFFF00FF"/>
      </right>
      <top style="thick">
        <color rgb="FFFF00FF"/>
      </top>
      <bottom/>
      <diagonal/>
    </border>
    <border>
      <left style="thick">
        <color rgb="FFFF00FF"/>
      </left>
      <right/>
      <top/>
      <bottom/>
      <diagonal/>
    </border>
    <border>
      <left/>
      <right style="thick">
        <color rgb="FFFF00FF"/>
      </right>
      <top/>
      <bottom/>
      <diagonal/>
    </border>
    <border>
      <left style="thick">
        <color rgb="FFFF00FF"/>
      </left>
      <right/>
      <top/>
      <bottom style="thick">
        <color rgb="FFFF00FF"/>
      </bottom>
      <diagonal/>
    </border>
    <border>
      <left/>
      <right/>
      <top/>
      <bottom style="thick">
        <color rgb="FFFF00FF"/>
      </bottom>
      <diagonal/>
    </border>
    <border>
      <left/>
      <right style="thick">
        <color rgb="FFFF00FF"/>
      </right>
      <top/>
      <bottom style="thick">
        <color rgb="FFFF00FF"/>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0" fillId="0" borderId="0" xfId="0" quotePrefix="1"/>
    <xf numFmtId="0" fontId="0" fillId="0" borderId="0" xfId="0" applyAlignment="1">
      <alignment wrapText="1"/>
    </xf>
    <xf numFmtId="44" fontId="0" fillId="2" borderId="0" xfId="2" applyFont="1" applyFill="1"/>
    <xf numFmtId="43" fontId="0" fillId="2" borderId="0" xfId="1" applyFont="1" applyFill="1"/>
    <xf numFmtId="44" fontId="0" fillId="2" borderId="1" xfId="2" applyFont="1" applyFill="1" applyBorder="1"/>
    <xf numFmtId="44" fontId="0" fillId="3" borderId="1" xfId="2" applyFont="1" applyFill="1" applyBorder="1"/>
    <xf numFmtId="10" fontId="0" fillId="3" borderId="1" xfId="0" applyNumberFormat="1" applyFill="1" applyBorder="1"/>
    <xf numFmtId="10" fontId="0" fillId="3" borderId="0" xfId="3" applyNumberFormat="1" applyFont="1" applyFill="1"/>
    <xf numFmtId="44" fontId="0" fillId="3" borderId="0" xfId="2" applyFont="1" applyFill="1"/>
    <xf numFmtId="43" fontId="0" fillId="3" borderId="0" xfId="1" applyFont="1" applyFill="1"/>
    <xf numFmtId="0" fontId="0" fillId="3" borderId="0" xfId="0" applyFill="1"/>
    <xf numFmtId="0" fontId="0" fillId="2" borderId="0" xfId="0" applyFill="1"/>
    <xf numFmtId="0" fontId="2" fillId="0" borderId="0" xfId="0" applyFont="1"/>
    <xf numFmtId="0" fontId="3" fillId="0" borderId="0" xfId="0" quotePrefix="1" applyFont="1"/>
    <xf numFmtId="0" fontId="3" fillId="0" borderId="0" xfId="0" applyFont="1"/>
    <xf numFmtId="0" fontId="3" fillId="0" borderId="2" xfId="0" quotePrefix="1" applyFont="1" applyBorder="1"/>
    <xf numFmtId="0" fontId="3" fillId="0" borderId="2" xfId="0" applyFont="1" applyBorder="1"/>
    <xf numFmtId="43" fontId="3" fillId="0" borderId="0" xfId="1" applyFont="1"/>
    <xf numFmtId="43" fontId="3" fillId="4" borderId="0" xfId="1" applyFont="1" applyFill="1"/>
    <xf numFmtId="0" fontId="3" fillId="4" borderId="0" xfId="0" applyFont="1" applyFill="1"/>
    <xf numFmtId="43" fontId="3" fillId="5" borderId="0" xfId="1" applyFont="1" applyFill="1"/>
    <xf numFmtId="0" fontId="3" fillId="5" borderId="0" xfId="0" applyFont="1" applyFill="1"/>
    <xf numFmtId="0" fontId="3" fillId="0" borderId="0" xfId="0" applyFont="1" applyAlignment="1">
      <alignment wrapText="1"/>
    </xf>
    <xf numFmtId="0" fontId="3" fillId="4" borderId="0" xfId="0" applyFont="1" applyFill="1" applyAlignment="1">
      <alignment wrapText="1"/>
    </xf>
    <xf numFmtId="0" fontId="3" fillId="5" borderId="0" xfId="0" applyFont="1" applyFill="1" applyAlignment="1">
      <alignment wrapText="1"/>
    </xf>
    <xf numFmtId="0" fontId="3" fillId="6" borderId="0" xfId="0" applyFont="1" applyFill="1"/>
    <xf numFmtId="0" fontId="3" fillId="7" borderId="0" xfId="0" applyFont="1" applyFill="1" applyAlignment="1">
      <alignment horizontal="left" vertical="center"/>
    </xf>
    <xf numFmtId="0" fontId="3" fillId="7" borderId="0" xfId="0" applyFont="1" applyFill="1"/>
    <xf numFmtId="0" fontId="0" fillId="0" borderId="0" xfId="0" applyAlignment="1">
      <alignment horizontal="right"/>
    </xf>
    <xf numFmtId="0" fontId="0" fillId="0" borderId="0" xfId="0" applyAlignment="1">
      <alignment horizontal="right" wrapText="1"/>
    </xf>
    <xf numFmtId="0" fontId="0" fillId="0" borderId="3" xfId="0" applyBorder="1" applyAlignment="1">
      <alignment horizontal="right"/>
    </xf>
    <xf numFmtId="0" fontId="0" fillId="0" borderId="4" xfId="0" applyBorder="1"/>
    <xf numFmtId="0" fontId="0" fillId="0" borderId="5" xfId="0" applyBorder="1"/>
    <xf numFmtId="0" fontId="0" fillId="0" borderId="6"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3" fillId="6" borderId="1" xfId="0" applyFont="1" applyFill="1" applyBorder="1" applyAlignment="1">
      <alignment horizontal="left" vertical="center" wrapText="1"/>
    </xf>
    <xf numFmtId="0" fontId="3" fillId="6" borderId="0" xfId="0" applyFont="1" applyFill="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13</xdr:row>
      <xdr:rowOff>0</xdr:rowOff>
    </xdr:from>
    <xdr:to>
      <xdr:col>5</xdr:col>
      <xdr:colOff>4200000</xdr:colOff>
      <xdr:row>20</xdr:row>
      <xdr:rowOff>47429</xdr:rowOff>
    </xdr:to>
    <xdr:pic>
      <xdr:nvPicPr>
        <xdr:cNvPr id="3" name="Picture 2">
          <a:extLst>
            <a:ext uri="{FF2B5EF4-FFF2-40B4-BE49-F238E27FC236}">
              <a16:creationId xmlns:a16="http://schemas.microsoft.com/office/drawing/2014/main" id="{EB490246-2DFD-4E1B-9718-BF2917099E85}"/>
            </a:ext>
          </a:extLst>
        </xdr:cNvPr>
        <xdr:cNvPicPr>
          <a:picLocks noChangeAspect="1"/>
        </xdr:cNvPicPr>
      </xdr:nvPicPr>
      <xdr:blipFill>
        <a:blip xmlns:r="http://schemas.openxmlformats.org/officeDocument/2006/relationships" r:embed="rId1"/>
        <a:stretch>
          <a:fillRect/>
        </a:stretch>
      </xdr:blipFill>
      <xdr:spPr>
        <a:xfrm>
          <a:off x="6410325" y="2476500"/>
          <a:ext cx="4200000" cy="1571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och, Catherine" id="{0BE52AA8-2AC5-4608-8FA0-63CF39A76BF0}" userId="S::CMA588@mt.gov::f9b3fdd2-ddd2-4fb7-a574-650f484d7a6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4" dT="2024-05-14T22:43:22.64" personId="{0BE52AA8-2AC5-4608-8FA0-63CF39A76BF0}" id="{0B74ADF7-8DD4-46EA-836D-3A52B9A3B0E8}">
    <text>Agency can reallocate the lease payments as long as the total matches the lease schedule.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workbookViewId="0">
      <selection activeCell="F40" sqref="F40"/>
    </sheetView>
  </sheetViews>
  <sheetFormatPr defaultRowHeight="15" x14ac:dyDescent="0.25"/>
  <cols>
    <col min="1" max="1" width="8.85546875" customWidth="1"/>
    <col min="2" max="2" width="29" bestFit="1" customWidth="1"/>
    <col min="3" max="3" width="14.28515625" customWidth="1"/>
    <col min="4" max="4" width="29.42578125" customWidth="1"/>
    <col min="5" max="5" width="14.5703125" bestFit="1" customWidth="1"/>
    <col min="6" max="6" width="64.42578125" customWidth="1"/>
    <col min="7" max="7" width="49.7109375" bestFit="1" customWidth="1"/>
    <col min="8" max="8" width="13.42578125" bestFit="1" customWidth="1"/>
    <col min="9" max="9" width="13.7109375" bestFit="1" customWidth="1"/>
  </cols>
  <sheetData>
    <row r="1" spans="1:9" ht="15.75" thickTop="1" x14ac:dyDescent="0.25">
      <c r="A1" t="s">
        <v>35</v>
      </c>
      <c r="G1" s="31" t="s">
        <v>68</v>
      </c>
      <c r="H1" s="32" t="s">
        <v>50</v>
      </c>
      <c r="I1" s="33" t="s">
        <v>51</v>
      </c>
    </row>
    <row r="2" spans="1:9" x14ac:dyDescent="0.25">
      <c r="G2" s="34" t="s">
        <v>60</v>
      </c>
      <c r="H2" s="29" t="s">
        <v>56</v>
      </c>
      <c r="I2" s="35" t="s">
        <v>57</v>
      </c>
    </row>
    <row r="3" spans="1:9" x14ac:dyDescent="0.25">
      <c r="A3" t="s">
        <v>36</v>
      </c>
      <c r="G3" s="34" t="s">
        <v>61</v>
      </c>
      <c r="H3" s="29" t="s">
        <v>52</v>
      </c>
      <c r="I3" s="35" t="s">
        <v>53</v>
      </c>
    </row>
    <row r="4" spans="1:9" x14ac:dyDescent="0.25">
      <c r="A4" s="1" t="s">
        <v>0</v>
      </c>
      <c r="B4" t="s">
        <v>5</v>
      </c>
      <c r="C4" t="s">
        <v>37</v>
      </c>
      <c r="G4" s="34" t="s">
        <v>62</v>
      </c>
      <c r="H4" s="29" t="s">
        <v>54</v>
      </c>
      <c r="I4" s="35" t="s">
        <v>55</v>
      </c>
    </row>
    <row r="5" spans="1:9" x14ac:dyDescent="0.25">
      <c r="A5" s="1" t="s">
        <v>1</v>
      </c>
      <c r="B5" t="s">
        <v>2</v>
      </c>
      <c r="C5" t="s">
        <v>38</v>
      </c>
      <c r="G5" s="34" t="s">
        <v>63</v>
      </c>
      <c r="H5" s="29" t="s">
        <v>58</v>
      </c>
      <c r="I5" s="35" t="s">
        <v>59</v>
      </c>
    </row>
    <row r="6" spans="1:9" x14ac:dyDescent="0.25">
      <c r="A6" s="1" t="s">
        <v>4</v>
      </c>
      <c r="B6" t="s">
        <v>3</v>
      </c>
      <c r="C6" t="s">
        <v>39</v>
      </c>
      <c r="G6" s="34" t="s">
        <v>64</v>
      </c>
      <c r="H6" s="29">
        <v>69501</v>
      </c>
      <c r="I6" s="35">
        <v>69601</v>
      </c>
    </row>
    <row r="7" spans="1:9" x14ac:dyDescent="0.25">
      <c r="A7" s="1"/>
      <c r="G7" s="34" t="s">
        <v>65</v>
      </c>
      <c r="H7" s="29">
        <v>69502</v>
      </c>
      <c r="I7" s="35">
        <v>69602</v>
      </c>
    </row>
    <row r="8" spans="1:9" x14ac:dyDescent="0.25">
      <c r="A8" s="1" t="s">
        <v>69</v>
      </c>
      <c r="G8" s="34" t="s">
        <v>66</v>
      </c>
      <c r="H8" s="29">
        <v>69503</v>
      </c>
      <c r="I8" s="35">
        <v>69603</v>
      </c>
    </row>
    <row r="9" spans="1:9" ht="15.75" thickBot="1" x14ac:dyDescent="0.3">
      <c r="A9" s="1" t="s">
        <v>12</v>
      </c>
      <c r="G9" s="36" t="s">
        <v>67</v>
      </c>
      <c r="H9" s="37">
        <v>62520</v>
      </c>
      <c r="I9" s="38">
        <v>62560</v>
      </c>
    </row>
    <row r="10" spans="1:9" ht="15.75" thickTop="1" x14ac:dyDescent="0.25">
      <c r="A10" s="1" t="s">
        <v>13</v>
      </c>
    </row>
    <row r="11" spans="1:9" x14ac:dyDescent="0.25">
      <c r="A11" s="1" t="s">
        <v>70</v>
      </c>
    </row>
    <row r="12" spans="1:9" x14ac:dyDescent="0.25">
      <c r="A12" s="1" t="s">
        <v>40</v>
      </c>
    </row>
    <row r="13" spans="1:9" x14ac:dyDescent="0.25">
      <c r="H13" s="29"/>
      <c r="I13" s="29"/>
    </row>
    <row r="14" spans="1:9" s="2" customFormat="1" ht="30" x14ac:dyDescent="0.25">
      <c r="A14" s="2" t="s">
        <v>6</v>
      </c>
      <c r="B14" s="2" t="s">
        <v>42</v>
      </c>
      <c r="C14" s="2" t="s">
        <v>41</v>
      </c>
      <c r="D14" s="2" t="s">
        <v>43</v>
      </c>
      <c r="E14" s="12" t="s">
        <v>14</v>
      </c>
      <c r="H14" s="30"/>
      <c r="I14" s="30"/>
    </row>
    <row r="15" spans="1:9" x14ac:dyDescent="0.25">
      <c r="A15" t="s">
        <v>7</v>
      </c>
      <c r="B15" s="3">
        <v>35000</v>
      </c>
      <c r="C15" s="8">
        <f>+B15/$B$20</f>
        <v>0.29166666666666669</v>
      </c>
      <c r="D15" s="9">
        <f>+ROUND(C15*$D$20,2)-0.01</f>
        <v>7291.66</v>
      </c>
      <c r="E15" s="11" t="s">
        <v>15</v>
      </c>
      <c r="H15" s="29"/>
      <c r="I15" s="29"/>
    </row>
    <row r="16" spans="1:9" x14ac:dyDescent="0.25">
      <c r="A16" t="s">
        <v>8</v>
      </c>
      <c r="B16" s="4">
        <v>20000</v>
      </c>
      <c r="C16" s="8">
        <f t="shared" ref="C16:C19" si="0">+B16/$B$20</f>
        <v>0.16666666666666666</v>
      </c>
      <c r="D16" s="10">
        <f t="shared" ref="D16:D19" si="1">+ROUND(C16*$D$20,2)</f>
        <v>4166.67</v>
      </c>
      <c r="H16" s="29"/>
      <c r="I16" s="29"/>
    </row>
    <row r="17" spans="1:9" x14ac:dyDescent="0.25">
      <c r="A17" t="s">
        <v>9</v>
      </c>
      <c r="B17" s="4">
        <v>15000</v>
      </c>
      <c r="C17" s="8">
        <f t="shared" si="0"/>
        <v>0.125</v>
      </c>
      <c r="D17" s="10">
        <f>+ROUND(C17*$D$20,2)</f>
        <v>3125</v>
      </c>
      <c r="H17" s="29"/>
      <c r="I17" s="29"/>
    </row>
    <row r="18" spans="1:9" x14ac:dyDescent="0.25">
      <c r="A18" t="s">
        <v>10</v>
      </c>
      <c r="B18" s="4">
        <v>27000</v>
      </c>
      <c r="C18" s="8">
        <f t="shared" si="0"/>
        <v>0.22500000000000001</v>
      </c>
      <c r="D18" s="10">
        <f t="shared" si="1"/>
        <v>5625</v>
      </c>
    </row>
    <row r="19" spans="1:9" x14ac:dyDescent="0.25">
      <c r="A19" t="s">
        <v>11</v>
      </c>
      <c r="B19" s="4">
        <v>23000</v>
      </c>
      <c r="C19" s="8">
        <f t="shared" si="0"/>
        <v>0.19166666666666668</v>
      </c>
      <c r="D19" s="10">
        <f t="shared" si="1"/>
        <v>4791.67</v>
      </c>
    </row>
    <row r="20" spans="1:9" x14ac:dyDescent="0.25">
      <c r="B20" s="6">
        <f>SUM(B15:B19)</f>
        <v>120000</v>
      </c>
      <c r="C20" s="7">
        <f>SUM(C15:C19)</f>
        <v>1</v>
      </c>
      <c r="D20" s="5">
        <v>25000</v>
      </c>
    </row>
    <row r="22" spans="1:9" x14ac:dyDescent="0.25">
      <c r="A22" t="s">
        <v>44</v>
      </c>
    </row>
    <row r="24" spans="1:9" x14ac:dyDescent="0.25">
      <c r="A24" t="s">
        <v>71</v>
      </c>
    </row>
    <row r="26" spans="1:9" x14ac:dyDescent="0.25">
      <c r="A26" s="13" t="s">
        <v>45</v>
      </c>
    </row>
    <row r="27" spans="1:9" x14ac:dyDescent="0.25">
      <c r="A27" s="13" t="s">
        <v>34</v>
      </c>
    </row>
    <row r="28" spans="1:9" x14ac:dyDescent="0.25">
      <c r="A28" s="13" t="s">
        <v>17</v>
      </c>
    </row>
    <row r="29" spans="1:9" x14ac:dyDescent="0.25">
      <c r="A29" s="13" t="s">
        <v>16</v>
      </c>
    </row>
    <row r="30" spans="1:9" x14ac:dyDescent="0.25">
      <c r="A30" s="13" t="s">
        <v>18</v>
      </c>
    </row>
    <row r="32" spans="1:9" s="15" customFormat="1" x14ac:dyDescent="0.25">
      <c r="A32" s="14" t="s">
        <v>19</v>
      </c>
    </row>
    <row r="33" spans="1:7" s="15" customFormat="1" x14ac:dyDescent="0.25">
      <c r="A33" s="16" t="s">
        <v>20</v>
      </c>
      <c r="B33" s="17" t="s">
        <v>21</v>
      </c>
      <c r="C33" s="17" t="s">
        <v>6</v>
      </c>
      <c r="D33" s="17" t="s">
        <v>22</v>
      </c>
      <c r="E33" s="17" t="s">
        <v>27</v>
      </c>
      <c r="F33" s="17" t="s">
        <v>28</v>
      </c>
      <c r="G33" s="17" t="s">
        <v>46</v>
      </c>
    </row>
    <row r="34" spans="1:7" s="15" customFormat="1" ht="45" x14ac:dyDescent="0.25">
      <c r="A34" s="26">
        <v>69501</v>
      </c>
      <c r="B34" s="26" t="s">
        <v>23</v>
      </c>
      <c r="C34" s="15" t="s">
        <v>24</v>
      </c>
      <c r="D34" s="19">
        <f>+B20</f>
        <v>120000</v>
      </c>
      <c r="E34" s="20" t="s">
        <v>29</v>
      </c>
      <c r="F34" s="24" t="s">
        <v>31</v>
      </c>
      <c r="G34" s="39" t="s">
        <v>47</v>
      </c>
    </row>
    <row r="35" spans="1:7" s="15" customFormat="1" ht="29.25" customHeight="1" x14ac:dyDescent="0.25">
      <c r="A35" s="26">
        <v>69502</v>
      </c>
      <c r="B35" s="26" t="s">
        <v>23</v>
      </c>
      <c r="C35" s="15" t="s">
        <v>24</v>
      </c>
      <c r="D35" s="21">
        <f>-D36</f>
        <v>-25000</v>
      </c>
      <c r="E35" s="22" t="s">
        <v>30</v>
      </c>
      <c r="F35" s="25" t="s">
        <v>32</v>
      </c>
      <c r="G35" s="40"/>
    </row>
    <row r="36" spans="1:7" ht="29.25" customHeight="1" x14ac:dyDescent="0.25">
      <c r="A36" s="28">
        <v>69503</v>
      </c>
      <c r="B36" s="28" t="s">
        <v>23</v>
      </c>
      <c r="C36" s="15" t="s">
        <v>24</v>
      </c>
      <c r="D36" s="21">
        <f>+D20</f>
        <v>25000</v>
      </c>
      <c r="E36" s="22" t="s">
        <v>30</v>
      </c>
      <c r="F36" s="25" t="s">
        <v>32</v>
      </c>
      <c r="G36" s="27" t="s">
        <v>48</v>
      </c>
    </row>
    <row r="37" spans="1:7" s="15" customFormat="1" x14ac:dyDescent="0.25">
      <c r="A37" s="15">
        <v>69502</v>
      </c>
      <c r="B37" s="15" t="s">
        <v>26</v>
      </c>
      <c r="C37" s="15" t="s">
        <v>25</v>
      </c>
      <c r="D37" s="18">
        <v>-95000</v>
      </c>
      <c r="E37" s="15" t="s">
        <v>30</v>
      </c>
      <c r="F37" s="23" t="s">
        <v>33</v>
      </c>
      <c r="G37" s="15" t="s">
        <v>49</v>
      </c>
    </row>
  </sheetData>
  <mergeCells count="1">
    <mergeCell ref="G34:G35"/>
  </mergeCells>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Koch, Catherine</dc:creator>
  <cp:lastModifiedBy>Koch, Catherine</cp:lastModifiedBy>
  <dcterms:created xsi:type="dcterms:W3CDTF">2015-06-05T18:17:20Z</dcterms:created>
  <dcterms:modified xsi:type="dcterms:W3CDTF">2025-03-18T15:50:45Z</dcterms:modified>
</cp:coreProperties>
</file>